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ICTUS\Desktop\XcelWiz\Website\assets\files\"/>
    </mc:Choice>
  </mc:AlternateContent>
  <xr:revisionPtr revIDLastSave="0" documentId="13_ncr:1_{9C48610D-EF80-4C1E-BAF9-0262BCBE18D9}" xr6:coauthVersionLast="47" xr6:coauthVersionMax="47" xr10:uidLastSave="{00000000-0000-0000-0000-000000000000}"/>
  <bookViews>
    <workbookView xWindow="-108" yWindow="-108" windowWidth="23256" windowHeight="13176" tabRatio="830" xr2:uid="{00000000-000D-0000-FFFF-FFFF00000000}"/>
  </bookViews>
  <sheets>
    <sheet name="Start here" sheetId="1" r:id="rId1"/>
    <sheet name="1 The missing cent" sheetId="2" r:id="rId2"/>
    <sheet name="2 Fix it with ROUND" sheetId="3" r:id="rId3"/>
    <sheet name="3 The second argument" sheetId="4" r:id="rId4"/>
    <sheet name="4 Which function" sheetId="5" r:id="rId5"/>
    <sheet name="5 Your turn" sheetId="6" r:id="rId6"/>
    <sheet name="Answer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3" l="1" a="1"/>
  <c r="B16" i="3" s="1"/>
  <c r="B17" i="3" s="1"/>
  <c r="F35" i="6"/>
  <c r="F24" i="5"/>
  <c r="C58" i="7"/>
  <c r="C57" i="7"/>
  <c r="C56" i="7"/>
  <c r="C55" i="7"/>
  <c r="C54" i="7"/>
  <c r="C53" i="7"/>
  <c r="C52" i="7"/>
  <c r="C51" i="7"/>
  <c r="C50" i="7"/>
  <c r="C49" i="7"/>
  <c r="C48" i="7"/>
  <c r="C47" i="7"/>
  <c r="C46" i="7"/>
  <c r="C45" i="7"/>
  <c r="C44" i="7"/>
  <c r="C43" i="7"/>
  <c r="C42" i="7"/>
  <c r="C41" i="7"/>
  <c r="C40" i="7"/>
  <c r="C35" i="7"/>
  <c r="C34" i="7"/>
  <c r="C33" i="7"/>
  <c r="C32" i="7"/>
  <c r="C31" i="7"/>
  <c r="C30" i="7"/>
  <c r="C29" i="7"/>
  <c r="C28" i="7"/>
  <c r="C27" i="7"/>
  <c r="C26" i="7"/>
  <c r="C22" i="7"/>
  <c r="C21" i="7"/>
  <c r="C20" i="7"/>
  <c r="C19" i="7"/>
  <c r="C18" i="7"/>
  <c r="C17" i="7"/>
  <c r="C13" i="7"/>
  <c r="C12" i="7"/>
  <c r="C11" i="7"/>
  <c r="C10" i="7"/>
  <c r="C9" i="7"/>
  <c r="C8" i="7"/>
  <c r="C7" i="7"/>
  <c r="G32" i="6"/>
  <c r="G31" i="6"/>
  <c r="G30" i="6"/>
  <c r="G26" i="6"/>
  <c r="G25" i="6"/>
  <c r="G24" i="6"/>
  <c r="G9" i="6"/>
  <c r="G10" i="6"/>
  <c r="G11" i="6"/>
  <c r="G12" i="6"/>
  <c r="G13" i="6"/>
  <c r="G14" i="6"/>
  <c r="G15" i="6"/>
  <c r="G16" i="6"/>
  <c r="G17" i="6"/>
  <c r="G18" i="6"/>
  <c r="G19" i="6"/>
  <c r="G20" i="6"/>
  <c r="E9" i="6"/>
  <c r="K9" i="6" s="1"/>
  <c r="E10" i="6"/>
  <c r="K10" i="6" s="1"/>
  <c r="E11" i="6"/>
  <c r="K11" i="6" s="1"/>
  <c r="E12" i="6"/>
  <c r="K12" i="6" s="1"/>
  <c r="E13" i="6"/>
  <c r="K13" i="6" s="1"/>
  <c r="E14" i="6"/>
  <c r="K14" i="6" s="1"/>
  <c r="E15" i="6"/>
  <c r="K15" i="6" s="1"/>
  <c r="E16" i="6"/>
  <c r="K16" i="6" s="1"/>
  <c r="E17" i="6"/>
  <c r="K30" i="6" s="1"/>
  <c r="E18" i="6"/>
  <c r="K18" i="6" s="1"/>
  <c r="E19" i="6"/>
  <c r="K19" i="6" s="1"/>
  <c r="E20" i="6"/>
  <c r="K20" i="6" s="1"/>
  <c r="F18" i="5"/>
  <c r="F19" i="5"/>
  <c r="F20" i="5"/>
  <c r="F21" i="5"/>
  <c r="F22" i="5"/>
  <c r="F23" i="5"/>
  <c r="F25" i="5"/>
  <c r="F26" i="5"/>
  <c r="F27" i="5"/>
  <c r="K18" i="5"/>
  <c r="K19" i="5"/>
  <c r="K20" i="5"/>
  <c r="K21" i="5"/>
  <c r="K22" i="5"/>
  <c r="K23" i="5"/>
  <c r="K24" i="5"/>
  <c r="K25" i="5"/>
  <c r="K26" i="5"/>
  <c r="K27" i="5"/>
  <c r="D9" i="4"/>
  <c r="D10" i="4"/>
  <c r="D11" i="4"/>
  <c r="D12" i="4"/>
  <c r="D13" i="4"/>
  <c r="D14" i="4"/>
  <c r="K9" i="4"/>
  <c r="K10" i="4"/>
  <c r="K11" i="4"/>
  <c r="K12" i="4"/>
  <c r="K13" i="4"/>
  <c r="K14" i="4"/>
  <c r="C14" i="3"/>
  <c r="D14" i="3"/>
  <c r="B14" i="3"/>
  <c r="D8" i="3"/>
  <c r="D9" i="3"/>
  <c r="D10" i="3"/>
  <c r="D11" i="3"/>
  <c r="D12" i="3"/>
  <c r="D13" i="3"/>
  <c r="K14" i="3"/>
  <c r="K8" i="3"/>
  <c r="K9" i="3"/>
  <c r="K10" i="3"/>
  <c r="K11" i="3"/>
  <c r="K12" i="3"/>
  <c r="K13" i="3"/>
  <c r="C10" i="2"/>
  <c r="B10" i="2"/>
  <c r="C7" i="2"/>
  <c r="C8" i="2"/>
  <c r="C9" i="2"/>
  <c r="K24" i="6" l="1"/>
  <c r="K32" i="6"/>
  <c r="K31" i="6"/>
  <c r="K17" i="6"/>
  <c r="K25" i="6" l="1"/>
  <c r="K26"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<sst xmlns="http://schemas.openxmlformats.org/spreadsheetml/2006/main" count="338" uniqueCount="281">
  <si>
    <t>Answers</t>
  </si>
  <si>
    <t>Rounding in Excel: a 20 minute practice file</t>
  </si>
  <si>
    <t>What this covers</t>
  </si>
  <si>
    <t>This workbook goes with the lesson "Why your total is off by a cent" on xcelwiz.com. It takes about 20 minutes.</t>
  </si>
  <si>
    <t>Work left to right through the tabs.</t>
  </si>
  <si>
    <t>Tab 1  The problem, shown with three cells and one SUM.</t>
  </si>
  <si>
    <t>Tab 2  Fixing it with ROUND.</t>
  </si>
  <si>
    <t>Tab 3  ROUND's second argument, including negative digits.</t>
  </si>
  <si>
    <t>Tab 4  Choosing between the eight rounding functions.</t>
  </si>
  <si>
    <t>Tab 5  A 12 line invoice to work through.</t>
  </si>
  <si>
    <t>How to use it</t>
  </si>
  <si>
    <t>Yellow cells are for you to fill in. Type your own formula, do not copy one.</t>
  </si>
  <si>
    <t>The Check column beside each yellow cell shows a tick when your answer matches, a cross when it does not, and stays blank until you type something.</t>
  </si>
  <si>
    <t>Every answer is on the Answers tab, with the formula written out, if you get stuck.</t>
  </si>
  <si>
    <t>1  The missing cent</t>
  </si>
  <si>
    <t>The demonstration</t>
  </si>
  <si>
    <t>Nothing to fill in here. Click on the cells in column B and read the formula bar.</t>
  </si>
  <si>
    <t>Line</t>
  </si>
  <si>
    <t>Displayed to 2 decimal places</t>
  </si>
  <si>
    <t>The same values shown to 3 decimal places</t>
  </si>
  <si>
    <t>Value 1</t>
  </si>
  <si>
    <t>Value 2</t>
  </si>
  <si>
    <t>Value 3</t>
  </si>
  <si>
    <t>SUM</t>
  </si>
  <si>
    <t>What is happening</t>
  </si>
  <si>
    <t>Every cell in column B contains 10.004. The 2 decimal place format shows 10.00, but the stored number is untouched.</t>
  </si>
  <si>
    <t>SUM adds the stored numbers: 10.004 + 10.004 + 10.004 = 30.012, which then displays as 30.01.</t>
  </si>
  <si>
    <t>Read column B on its own and it looks like it should total 30.00. It is out by a cent, and nothing on screen explains why.</t>
  </si>
  <si>
    <t>Column C is the same three cells with a 3 decimal place format applied. Same numbers, different display.</t>
  </si>
  <si>
    <t>Formatting changes the display only. It never changes the number in the cell. Only a formula can do that, which is the next tab.</t>
  </si>
  <si>
    <t>A warning about "Set precision as displayed"</t>
  </si>
  <si>
    <t>There is a setting under File &gt; Options &gt; Advanced called "Set precision as displayed". It looks like the easy fix. It is not.</t>
  </si>
  <si>
    <t>It permanently overwrites every stored value in the workbook with its displayed value. It applies to the whole file, not the cells you selected, and it cannot be undone once you save.</t>
  </si>
  <si>
    <t>Do not use it. Round with a formula, where you can see what you did and change your mind later.</t>
  </si>
  <si>
    <t>2  Fix it with ROUND</t>
  </si>
  <si>
    <t>Your task</t>
  </si>
  <si>
    <t>Column C is deliberately formatted to 3 decimal places, so you can see that the stored number really has changed.</t>
  </si>
  <si>
    <t>Stored value (3 dp)</t>
  </si>
  <si>
    <t>Your ROUND to 2 dp</t>
  </si>
  <si>
    <t>Check</t>
  </si>
  <si>
    <t>Value 4</t>
  </si>
  <si>
    <t>Value 5</t>
  </si>
  <si>
    <t>Value 6</t>
  </si>
  <si>
    <t>Correct (hidden)</t>
  </si>
  <si>
    <t>Add the displayed figures by hand</t>
  </si>
  <si>
    <t>What to notice</t>
  </si>
  <si>
    <t>Once you have rounded with a formula, column C adds up to exactly what it shows. There is nothing hidden behind the format.</t>
  </si>
  <si>
    <t>ROUND is the fix. The number of decimal places you ask for is the second argument, which is the next tab.</t>
  </si>
  <si>
    <t>Column B is out against the figures a reader can see, by the amount in the difference row above, because SUM uses the stored numbers.</t>
  </si>
  <si>
    <t>3  The second argument</t>
  </si>
  <si>
    <t>ROUND takes two arguments: =ROUND(number, num_digits). The second one is not optional. Excel will refuse =ROUND(A9) on its own.</t>
  </si>
  <si>
    <t>In each yellow cell, write ROUND for that row using the value in column A and the num_digits in column B. Column E tells you what the result means.</t>
  </si>
  <si>
    <t>The last three rows use a negative num_digits. If you have never used those, read the section underneath the table first.</t>
  </si>
  <si>
    <t>Value</t>
  </si>
  <si>
    <t>num_digits</t>
  </si>
  <si>
    <t>Your ROUND result</t>
  </si>
  <si>
    <t>What it should return, in words</t>
  </si>
  <si>
    <t>The nearest hundredth, that is two decimal places</t>
  </si>
  <si>
    <t>The nearest tenth, that is one decimal place</t>
  </si>
  <si>
    <t>The nearest whole number, no decimals</t>
  </si>
  <si>
    <t>The nearest ten</t>
  </si>
  <si>
    <t>The nearest hundred</t>
  </si>
  <si>
    <t>The nearest thousand</t>
  </si>
  <si>
    <t>Negative digits, the part most people have never seen</t>
  </si>
  <si>
    <t>A positive num_digits rounds to the right of the decimal point. Zero rounds to a whole number. A negative num_digits rounds to the left of the decimal point.</t>
  </si>
  <si>
    <t>A num_digits of -1 is the nearest ten, -2 is the nearest hundred, -3 is the nearest thousand. Each step to the left multiplies by ten.</t>
  </si>
  <si>
    <t>This is how you report a budget to the nearest thousand without a helper column, and how you round a headcount or a unit forecast to the nearest ten.</t>
  </si>
  <si>
    <t>Rounding for display in thousands is a formatting job. Rounding the stored number to the nearest thousand is this. Do not confuse the two.</t>
  </si>
  <si>
    <t>4  Which function</t>
  </si>
  <si>
    <t>The eight you need</t>
  </si>
  <si>
    <t>Function</t>
  </si>
  <si>
    <t>What it does</t>
  </si>
  <si>
    <t>ROUND</t>
  </si>
  <si>
    <t>ROUNDUP</t>
  </si>
  <si>
    <t>ROUNDDOWN</t>
  </si>
  <si>
    <t>MROUND</t>
  </si>
  <si>
    <t>Rounds to the nearest multiple you give, for example the nearest 0.05 or the nearest 25.</t>
  </si>
  <si>
    <t>CEILING.MATH</t>
  </si>
  <si>
    <t>Rounds up to a multiple you give. Used for pack sizes, pallets and anything you cannot buy a fraction of.</t>
  </si>
  <si>
    <t>FLOOR.MATH</t>
  </si>
  <si>
    <t>Rounds down to a multiple you give. Used for completed time blocks and banded charges.</t>
  </si>
  <si>
    <t>INT</t>
  </si>
  <si>
    <t>TRUNC</t>
  </si>
  <si>
    <t>For each row, write a formula in the yellow cell using the value in column B and, where there is one, the second input in column C. The Check column marks it.</t>
  </si>
  <si>
    <t>Scenario</t>
  </si>
  <si>
    <t>Second input</t>
  </si>
  <si>
    <t>What you need</t>
  </si>
  <si>
    <t>Your answer</t>
  </si>
  <si>
    <t>An invoice line works out at 2.675 and you need it at the nearest cent, ordinary rounding.</t>
  </si>
  <si>
    <t>A courier surcharge of 12.301 must never be under-recovered, so it always goes up to the next cent.</t>
  </si>
  <si>
    <t>A discount cap of 99.999 must never be exceeded, so it always goes down to the cent.</t>
  </si>
  <si>
    <t>A shelf price of 7.13 has to sit on the nearest 0.05 so the till can hand out change.</t>
  </si>
  <si>
    <t>You need 137 units and the supplier only sells packs of 25. How many units do you end up buying?</t>
  </si>
  <si>
    <t>A support call ran 47.8 minutes and you bill only completed 15 minute blocks.</t>
  </si>
  <si>
    <t>A stock adjustment of -2.5 units has to go down to the next whole number.</t>
  </si>
  <si>
    <t>The same -2.5 units, but this time you only want the decimals cut off, with no rounding.</t>
  </si>
  <si>
    <t>A cost variance of -14.7 has to go down to the next whole number.</t>
  </si>
  <si>
    <t>The same -14.7 with the decimals simply cut off.</t>
  </si>
  <si>
    <t>Nearest cent</t>
  </si>
  <si>
    <t>Up to the next cent</t>
  </si>
  <si>
    <t>Down to the cent</t>
  </si>
  <si>
    <t>Nearest multiple of 0.05</t>
  </si>
  <si>
    <t>Up to the next multiple of 25</t>
  </si>
  <si>
    <t>Down to the previous multiple of 15</t>
  </si>
  <si>
    <t>Down to the next whole number</t>
  </si>
  <si>
    <t>Decimals cut off, towards zero</t>
  </si>
  <si>
    <t>INT against TRUNC</t>
  </si>
  <si>
    <t>On positive numbers INT and TRUNC agree, which is why the difference goes unnoticed for years.</t>
  </si>
  <si>
    <t>5  Your turn</t>
  </si>
  <si>
    <t>The scenario</t>
  </si>
  <si>
    <t>A 12 line supplier invoice. The unit prices carry four decimal places, which is normal for consumables and metered services, so most lines land on a fractional cent.</t>
  </si>
  <si>
    <t>Produce the invoice total two ways, then compare them.</t>
  </si>
  <si>
    <t>VAT rate</t>
  </si>
  <si>
    <t>Description</t>
  </si>
  <si>
    <t>Qty</t>
  </si>
  <si>
    <t>Unit price</t>
  </si>
  <si>
    <t>Line total, unrounded</t>
  </si>
  <si>
    <t>Your line total, rounded to 2 dp</t>
  </si>
  <si>
    <t>Toner cartridge, black</t>
  </si>
  <si>
    <t>A4 paper, box of 5 reams</t>
  </si>
  <si>
    <t>Courier, next day</t>
  </si>
  <si>
    <t>Off site storage, per GB month</t>
  </si>
  <si>
    <t>Software licence, per seat</t>
  </si>
  <si>
    <t>Cable ties, pack of 100</t>
  </si>
  <si>
    <t>Cleaning, per hour</t>
  </si>
  <si>
    <t>Visitor badge printing, per badge</t>
  </si>
  <si>
    <t>Water delivery, per bottle</t>
  </si>
  <si>
    <t>Site electricity, per kWh</t>
  </si>
  <si>
    <t>Confidential shredding, per sack</t>
  </si>
  <si>
    <t>Coffee, per kg</t>
  </si>
  <si>
    <t>Method (a): round every line to the cent, then add</t>
  </si>
  <si>
    <t>Subtotal, the sum of your rounded lines</t>
  </si>
  <si>
    <t>VAT at the rate in B6, rounded to the cent</t>
  </si>
  <si>
    <t>Invoice total, method (a)</t>
  </si>
  <si>
    <t>Method (b): add the unrounded lines, then round once at the end</t>
  </si>
  <si>
    <t>Subtotal, unrounded</t>
  </si>
  <si>
    <t>VAT at the rate in B6, unrounded</t>
  </si>
  <si>
    <t>Invoice total, rounded once, method (b)</t>
  </si>
  <si>
    <t>The difference</t>
  </si>
  <si>
    <t>Method (a) total minus method (b) total</t>
  </si>
  <si>
    <t>Neither total is a mistake. They are the answers to two different questions.</t>
  </si>
  <si>
    <t>Both methods are defensible, and both are in use.</t>
  </si>
  <si>
    <t>Invoices, VAT returns and anything a customer or a tax authority will check normally need method (a). Each line has to be a real amount of money that can be paid, so each line is rounded to the cent and the rounded lines are added. That is also what most billing systems do.</t>
  </si>
  <si>
    <t>Analysis, forecasting and reconciliation normally want method (b). You keep the full precision through the working and round once, at the point where you present a number. Rounding early throws away accuracy you cannot get back.</t>
  </si>
  <si>
    <t>The trouble starts when one workbook does both. A schedule that rounds each line, feeding a summary that rounds the raw figures, will disagree with itself by a cent or two and nobody will be able to see why from the screen.</t>
  </si>
  <si>
    <t>Pick one method per workbook, write down which one it is, and round in a visible column rather than in a number format.</t>
  </si>
  <si>
    <t>If a reconciliation is out by a few cents and everything looks right, this is the first place I check.</t>
  </si>
  <si>
    <t>The result is worked out by formula in column C. Column D shows the formula as text, so you can compare it with what you typed.</t>
  </si>
  <si>
    <t>Tab 2  Fix it with ROUND</t>
  </si>
  <si>
    <t>Tab and row</t>
  </si>
  <si>
    <t>What you were asked for</t>
  </si>
  <si>
    <t>Result</t>
  </si>
  <si>
    <t>The formula to type</t>
  </si>
  <si>
    <t>Row 8</t>
  </si>
  <si>
    <t>Value 1 rounded to 2 dp</t>
  </si>
  <si>
    <t>=ROUND(B8,2)</t>
  </si>
  <si>
    <t>Row 9</t>
  </si>
  <si>
    <t>Value 2 rounded to 2 dp</t>
  </si>
  <si>
    <t>=ROUND(B9,2)</t>
  </si>
  <si>
    <t>Row 10</t>
  </si>
  <si>
    <t>Value 3 rounded to 2 dp</t>
  </si>
  <si>
    <t>=ROUND(B10,2)</t>
  </si>
  <si>
    <t>Row 11</t>
  </si>
  <si>
    <t>Value 4 rounded to 2 dp</t>
  </si>
  <si>
    <t>=ROUND(B11,2)</t>
  </si>
  <si>
    <t>Row 12</t>
  </si>
  <si>
    <t>Value 5 rounded to 2 dp</t>
  </si>
  <si>
    <t>=ROUND(B12,2)</t>
  </si>
  <si>
    <t>Row 13</t>
  </si>
  <si>
    <t>Value 6 rounded to 2 dp</t>
  </si>
  <si>
    <t>=ROUND(B13,2)</t>
  </si>
  <si>
    <t>Row 14</t>
  </si>
  <si>
    <t>SUM of the rounded column</t>
  </si>
  <si>
    <t>=SUM(C8:C13)</t>
  </si>
  <si>
    <t>Tab 3  The second argument</t>
  </si>
  <si>
    <t>1234.567 to the nearest hundredth, num_digits 2</t>
  </si>
  <si>
    <t>=ROUND(A9,B9)</t>
  </si>
  <si>
    <t>1234.567 to the nearest tenth, num_digits 1</t>
  </si>
  <si>
    <t>=ROUND(A10,B10)</t>
  </si>
  <si>
    <t>1234.567 to the nearest whole number, num_digits 0</t>
  </si>
  <si>
    <t>=ROUND(A11,B11)</t>
  </si>
  <si>
    <t>1234.567 to the nearest ten, num_digits -1</t>
  </si>
  <si>
    <t>=ROUND(A12,B12)</t>
  </si>
  <si>
    <t>1234.567 to the nearest hundred, num_digits -2</t>
  </si>
  <si>
    <t>=ROUND(A13,B13)</t>
  </si>
  <si>
    <t>1234.567 to the nearest thousand, num_digits -3</t>
  </si>
  <si>
    <t>=ROUND(A14,B14)</t>
  </si>
  <si>
    <t>Tab 4  Which function</t>
  </si>
  <si>
    <t>Row 18</t>
  </si>
  <si>
    <t>2.675 to the nearest cent</t>
  </si>
  <si>
    <t>=ROUND(B18,C18)</t>
  </si>
  <si>
    <t>Row 19</t>
  </si>
  <si>
    <t>12.301 up to the next cent</t>
  </si>
  <si>
    <t>=ROUNDUP(B19,C19)</t>
  </si>
  <si>
    <t>Row 20</t>
  </si>
  <si>
    <t>99.999 down to the cent</t>
  </si>
  <si>
    <t>=ROUNDDOWN(B20,C20)</t>
  </si>
  <si>
    <t>Row 21</t>
  </si>
  <si>
    <t>7.13 to the nearest 0.05</t>
  </si>
  <si>
    <t>=MROUND(B21,C21)</t>
  </si>
  <si>
    <t>Row 22</t>
  </si>
  <si>
    <t>137 up to the next multiple of 25</t>
  </si>
  <si>
    <t>=CEILING.MATH(B22,C22)</t>
  </si>
  <si>
    <t>Row 23</t>
  </si>
  <si>
    <t>47.8 down to the previous multiple of 15</t>
  </si>
  <si>
    <t>=FLOOR.MATH(B23,C23)</t>
  </si>
  <si>
    <t>Row 24</t>
  </si>
  <si>
    <t>-2.5 down to the next whole number</t>
  </si>
  <si>
    <t>=INT(B24)</t>
  </si>
  <si>
    <t>Row 25</t>
  </si>
  <si>
    <t>-2.5 with the decimals cut off</t>
  </si>
  <si>
    <t>=TRUNC(B25)</t>
  </si>
  <si>
    <t>Row 26</t>
  </si>
  <si>
    <t>-14.7 down to the next whole number</t>
  </si>
  <si>
    <t>=INT(B26)</t>
  </si>
  <si>
    <t>Row 27</t>
  </si>
  <si>
    <t>-14.7 with the decimals cut off</t>
  </si>
  <si>
    <t>=TRUNC(B27)</t>
  </si>
  <si>
    <t>Tab 5  Your turn</t>
  </si>
  <si>
    <t>Invoice line 1 rounded to the cent</t>
  </si>
  <si>
    <t>=ROUND(E9,2)</t>
  </si>
  <si>
    <t>Invoice line 2 rounded to the cent</t>
  </si>
  <si>
    <t>=ROUND(E10,2)</t>
  </si>
  <si>
    <t>Invoice line 3 rounded to the cent</t>
  </si>
  <si>
    <t>=ROUND(E11,2)</t>
  </si>
  <si>
    <t>Invoice line 4 rounded to the cent</t>
  </si>
  <si>
    <t>=ROUND(E12,2)</t>
  </si>
  <si>
    <t>Invoice line 5 rounded to the cent</t>
  </si>
  <si>
    <t>=ROUND(E13,2)</t>
  </si>
  <si>
    <t>Invoice line 6 rounded to the cent</t>
  </si>
  <si>
    <t>=ROUND(E14,2)</t>
  </si>
  <si>
    <t>Row 15</t>
  </si>
  <si>
    <t>Invoice line 7 rounded to the cent</t>
  </si>
  <si>
    <t>=ROUND(E15,2)</t>
  </si>
  <si>
    <t>Row 16</t>
  </si>
  <si>
    <t>Invoice line 8 rounded to the cent</t>
  </si>
  <si>
    <t>=ROUND(E16,2)</t>
  </si>
  <si>
    <t>Row 17</t>
  </si>
  <si>
    <t>Invoice line 9 rounded to the cent</t>
  </si>
  <si>
    <t>=ROUND(E17,2)</t>
  </si>
  <si>
    <t>Invoice line 10 rounded to the cent</t>
  </si>
  <si>
    <t>=ROUND(E18,2)</t>
  </si>
  <si>
    <t>Invoice line 11 rounded to the cent</t>
  </si>
  <si>
    <t>=ROUND(E19,2)</t>
  </si>
  <si>
    <t>Invoice line 12 rounded to the cent</t>
  </si>
  <si>
    <t>=ROUND(E20,2)</t>
  </si>
  <si>
    <t>Method (a) subtotal, sum of the rounded lines</t>
  </si>
  <si>
    <t>=SUM(F9:F20)</t>
  </si>
  <si>
    <t>Method (a) VAT, rounded to the cent</t>
  </si>
  <si>
    <t>=ROUND(F24*$B$6,2)</t>
  </si>
  <si>
    <t>Method (a) invoice total</t>
  </si>
  <si>
    <t>=F24+F25</t>
  </si>
  <si>
    <t>Row 30</t>
  </si>
  <si>
    <t>Method (b) subtotal, unrounded</t>
  </si>
  <si>
    <t>=SUM(E9:E20)</t>
  </si>
  <si>
    <t>Row 31</t>
  </si>
  <si>
    <t>Method (b) VAT, unrounded</t>
  </si>
  <si>
    <t>=F30*$B$6</t>
  </si>
  <si>
    <t>Row 32</t>
  </si>
  <si>
    <t>Method (b) invoice total, rounded once</t>
  </si>
  <si>
    <t>=ROUND(F30+F31,2)</t>
  </si>
  <si>
    <t>Row 35</t>
  </si>
  <si>
    <t>Method (a) rounds each line, so a customer can add the printed lines and reach the printed total. Method (b) keeps full precision and rounds once. The gap between them is the cent people go looking for.</t>
  </si>
  <si>
    <t>Difference (SUM minus visible figures)</t>
  </si>
  <si>
    <t>In each yellow cell, use a formula to round the value on that row to two decimal places, so the stored number changes rather than just the display.</t>
  </si>
  <si>
    <t>Round each line to the cent in the yellow column, then fill your formula down to line 12.</t>
  </si>
  <si>
    <t>Rounding to a negative num_digits does not delete or truncate anything. The whole number is rounded to the nearest ten, hundred or thousand, so 8471 to the nearest hundred is 8500 and 8450 is 8500 as well.</t>
  </si>
  <si>
    <t>Negative digits work the same way in ROUNDUP and ROUNDDOWN, which always go away from and towards zero rather than to the nearest multiple.</t>
  </si>
  <si>
    <t>Rounds to the number of digits you ask for. A half rounds away from zero, so 0.5 goes to 1 and -0.5 goes to -1.</t>
  </si>
  <si>
    <t>Always away from zero, to the digits you ask for, even when the part being dropped is tiny.</t>
  </si>
  <si>
    <t>Always towards zero, to the digits you ask for, even when the part being dropped is nearly a whole unit.</t>
  </si>
  <si>
    <t>Rounds down to the next whole number, always down, so on a negative number it moves away from zero.</t>
  </si>
  <si>
    <t>Cuts the decimals off with no rounding, so always towards zero, whatever the sign.</t>
  </si>
  <si>
    <t>On negative numbers they part company. INT always goes down, away from zero. TRUNC just removes the decimals, so it moves towards zero. The two answers are a whole unit apart.</t>
  </si>
  <si>
    <t>If your data contains credits, refunds or negative variances, that difference per row is worth knowing about before month end.</t>
  </si>
  <si>
    <t>The written lesson that goes with this file:</t>
  </si>
  <si>
    <t>https://xcelwiz.com/lessons/round-in-excel.html</t>
  </si>
  <si>
    <t>Why this works</t>
  </si>
  <si>
    <t>Got a rounding problem this file does not cover? Send me the sheet.. it might be the next lesson.</t>
  </si>
  <si>
    <t>https://xcelwiz.com/contact.html</t>
  </si>
  <si>
    <t>XcelWiz  |  xcelwiz.com/lessons/round-in-excel.html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</si>
</sst>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4" x14ac:knownFonts="1">
    <font>
      <sz val="11"/>
      <color theme="1"/>
      <name val="Calibri"/>
      <family val="2"/>
      <scheme val="minor"/>
    </font>
    <font>
      <b/>
      <sz val="11"/>
      <color theme="1"/>
      <name val="Calibri"/>
      <family val="2"/>
      <scheme val="minor"/>
    </font>
    <font>
      <b/>
      <sz val="11"/>
      <color rgb="FFFFFFFF"/>
      <name val="Calibri"/>
      <family val="2"/>
      <scheme val="minor"/>
    </font>
    <font>
      <b/>
      <sz val="14"/>
      <color rgb="FFFFFFFF"/>
      <name val="Calibri"/>
    </font>
    <font>
      <b/>
      <sz val="11"/>
      <color rgb="FF5A8367"/>
      <name val="Calibri"/>
      <family val="2"/>
      <scheme val="minor"/>
    </font>
    <font>
      <b/>
      <sz val="11"/>
      <color rgb="FFB00000"/>
      <name val="Calibri"/>
      <family val="2"/>
      <scheme val="minor"/>
    </font>
    <font>
      <b/>
      <sz val="12"/>
      <color rgb="FF5A8367"/>
      <name val="Calibri"/>
      <family val="2"/>
      <scheme val="minor"/>
    </font>
    <font>
      <sz val="11"/>
      <color rgb="FF0000FF"/>
      <name val="Calibri"/>
      <family val="2"/>
      <scheme val="minor"/>
    </font>
    <font>
      <b/>
      <sz val="11"/>
      <color rgb="FFFFFFFF"/>
      <name val="Consolas"/>
    </font>
    <font>
      <sz val="11"/>
      <color theme="1"/>
      <name val="Consolas"/>
    </font>
    <font>
      <b/>
      <sz val="11"/>
      <color theme="1"/>
      <name val="Consolas"/>
    </font>
    <font>
      <sz val="11"/>
      <color rgb="FF000000"/>
      <name val="Calibri"/>
      <family val="2"/>
      <scheme val="minor"/>
    </font>
    <font>
      <u/>
      <sz val="11"/>
      <color theme="10"/>
      <name val="Calibri"/>
      <family val="2"/>
      <scheme val="minor"/>
    </font>
    <font>
      <u/>
      <sz val="9"/>
      <color rgb="FF808080"/>
      <name val="Calibri"/>
      <family val="2"/>
      <scheme val="minor"/>
    </font>
  </fonts>
  <fills count="5">
    <fill>
      <patternFill patternType="none"/>
    </fill>
    <fill>
      <patternFill patternType="gray125"/>
    </fill>
    <fill>
      <patternFill patternType="solid">
        <fgColor rgb="FF1F2B37"/>
        <bgColor indexed="64"/>
      </patternFill>
    </fill>
    <fill>
      <patternFill patternType="solid">
        <fgColor rgb="FFFFF7CC"/>
        <bgColor indexed="64"/>
      </patternFill>
    </fill>
    <fill>
      <patternFill patternType="solid">
        <fgColor rgb="FFE2EBE4"/>
        <bgColor indexed="64"/>
      </patternFill>
    </fill>
  </fills>
  <borders count="4">
    <border>
      <left/>
      <right/>
      <top/>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12" fillId="0" borderId="0" applyNumberFormat="0" applyFill="0" applyBorder="0" applyAlignment="0" applyProtection="0"/>
  </cellStyleXfs>
  <cellXfs count="48">
    <xf numFmtId="0" fontId="0" fillId="0" borderId="0" xfId="0"/>
    <xf numFmtId="0" fontId="2" fillId="2" borderId="0" xfId="0" applyFont="1" applyFill="1"/>
    <xf numFmtId="0" fontId="3" fillId="2" borderId="0" xfId="0" applyFont="1" applyFill="1" applyAlignment="1">
      <alignment vertical="center"/>
    </xf>
    <xf numFmtId="0" fontId="4" fillId="0" borderId="0" xfId="0" applyFont="1"/>
    <xf numFmtId="0" fontId="2" fillId="2" borderId="0" xfId="0" applyFont="1" applyFill="1" applyAlignment="1">
      <alignment horizontal="center" wrapText="1"/>
    </xf>
    <xf numFmtId="2" fontId="0" fillId="0" borderId="0" xfId="0" applyNumberFormat="1"/>
    <xf numFmtId="164" fontId="0" fillId="0" borderId="0" xfId="0" applyNumberFormat="1"/>
    <xf numFmtId="0" fontId="1" fillId="0" borderId="0" xfId="0" applyFont="1"/>
    <xf numFmtId="2" fontId="1" fillId="0" borderId="0" xfId="0" applyNumberFormat="1" applyFont="1"/>
    <xf numFmtId="0" fontId="1" fillId="0" borderId="1" xfId="0" applyFont="1" applyBorder="1"/>
    <xf numFmtId="164" fontId="1" fillId="0" borderId="1" xfId="0" applyNumberFormat="1" applyFont="1" applyBorder="1"/>
    <xf numFmtId="0" fontId="1" fillId="0" borderId="2" xfId="0" applyFont="1" applyBorder="1"/>
    <xf numFmtId="2" fontId="1" fillId="0" borderId="2" xfId="0" applyNumberFormat="1" applyFont="1" applyBorder="1"/>
    <xf numFmtId="164" fontId="1" fillId="0" borderId="2" xfId="0" applyNumberFormat="1" applyFont="1" applyBorder="1"/>
    <xf numFmtId="0" fontId="5" fillId="0" borderId="0" xfId="0" applyFont="1"/>
    <xf numFmtId="0" fontId="2" fillId="2" borderId="0" xfId="0" applyFont="1" applyFill="1" applyAlignment="1">
      <alignment wrapText="1"/>
    </xf>
    <xf numFmtId="164" fontId="0" fillId="3" borderId="3" xfId="0" applyNumberFormat="1" applyFill="1" applyBorder="1"/>
    <xf numFmtId="0" fontId="0" fillId="0" borderId="0" xfId="0" applyAlignment="1">
      <alignment horizontal="center"/>
    </xf>
    <xf numFmtId="0" fontId="1" fillId="0" borderId="1" xfId="0" applyFont="1" applyBorder="1" applyAlignment="1">
      <alignment horizontal="center"/>
    </xf>
    <xf numFmtId="0" fontId="0" fillId="0" borderId="0" xfId="0" applyAlignment="1">
      <alignment wrapText="1"/>
    </xf>
    <xf numFmtId="0" fontId="6" fillId="0" borderId="0" xfId="0" applyFont="1"/>
    <xf numFmtId="0" fontId="0" fillId="3" borderId="3" xfId="0" applyFill="1" applyBorder="1" applyAlignment="1">
      <alignment horizontal="right"/>
    </xf>
    <xf numFmtId="0" fontId="4" fillId="0" borderId="0" xfId="0" applyFont="1" applyAlignment="1">
      <alignment wrapText="1"/>
    </xf>
    <xf numFmtId="9" fontId="7" fillId="0" borderId="0" xfId="0" applyNumberFormat="1" applyFont="1"/>
    <xf numFmtId="3" fontId="0" fillId="0" borderId="0" xfId="0" applyNumberFormat="1"/>
    <xf numFmtId="165" fontId="0" fillId="0" borderId="0" xfId="0" applyNumberFormat="1"/>
    <xf numFmtId="4" fontId="0" fillId="3" borderId="3" xfId="0" applyNumberFormat="1" applyFill="1" applyBorder="1"/>
    <xf numFmtId="165" fontId="0" fillId="3" borderId="3" xfId="0" applyNumberFormat="1" applyFill="1" applyBorder="1"/>
    <xf numFmtId="4" fontId="0" fillId="0" borderId="0" xfId="0" applyNumberFormat="1"/>
    <xf numFmtId="4" fontId="1" fillId="0" borderId="0" xfId="0" applyNumberFormat="1" applyFont="1"/>
    <xf numFmtId="0" fontId="8" fillId="2" borderId="0" xfId="0" applyFont="1" applyFill="1"/>
    <xf numFmtId="0" fontId="9" fillId="0" borderId="0" xfId="0" applyFont="1"/>
    <xf numFmtId="0" fontId="8" fillId="2" borderId="0" xfId="0" applyFont="1" applyFill="1" applyAlignment="1">
      <alignment wrapText="1"/>
    </xf>
    <xf numFmtId="0" fontId="9" fillId="0" borderId="0" xfId="0" quotePrefix="1" applyFont="1"/>
    <xf numFmtId="0" fontId="10" fillId="0" borderId="0" xfId="0" quotePrefix="1" applyFont="1"/>
    <xf numFmtId="0" fontId="10" fillId="0" borderId="0" xfId="0" applyFont="1"/>
    <xf numFmtId="0" fontId="0" fillId="0" borderId="0" xfId="0" applyAlignment="1">
      <alignment horizontal="left"/>
    </xf>
    <xf numFmtId="0" fontId="2" fillId="2" borderId="0" xfId="0" applyFont="1" applyFill="1" applyAlignment="1">
      <alignment horizontal="left" wrapText="1"/>
    </xf>
    <xf numFmtId="164" fontId="0" fillId="0" borderId="0" xfId="0" applyNumberFormat="1" applyAlignment="1">
      <alignment vertical="center"/>
    </xf>
    <xf numFmtId="0" fontId="1" fillId="0" borderId="0" xfId="0" applyFont="1" applyAlignment="1">
      <alignment horizontal="center" vertical="center"/>
    </xf>
    <xf numFmtId="0" fontId="0" fillId="3" borderId="3" xfId="0" applyFill="1" applyBorder="1" applyAlignment="1">
      <alignment horizontal="right" vertical="center"/>
    </xf>
    <xf numFmtId="0" fontId="0" fillId="0" borderId="0" xfId="0" applyAlignment="1">
      <alignment horizontal="center" vertical="center"/>
    </xf>
    <xf numFmtId="0" fontId="0" fillId="0" borderId="0" xfId="0" applyAlignment="1">
      <alignment vertical="center" wrapText="1"/>
    </xf>
    <xf numFmtId="0" fontId="1" fillId="4" borderId="0" xfId="0" applyFont="1" applyFill="1" applyAlignment="1">
      <alignment horizontal="center" vertical="center"/>
    </xf>
    <xf numFmtId="0" fontId="11" fillId="0" borderId="0" xfId="0" applyFont="1"/>
    <xf numFmtId="164" fontId="0" fillId="3" borderId="3" xfId="0" applyNumberFormat="1" applyFill="1" applyBorder="1" applyAlignment="1">
      <alignment horizontal="right" vertical="center"/>
    </xf>
    <xf numFmtId="0" fontId="12" fillId="0" borderId="0" xfId="1"/>
    <xf numFmtId="0" fontId="13" fillId="0" borderId="0" xfId="1" applyFont="1"/>
  </cellXfs>
  <cellStyles count="2">
    <cellStyle name="Hyperlink" xfId="1" builtinId="8"/>
    <cellStyle name="Normal" xfId="0" builtinId="0"/>
  </cellStyles>
  <dxfs count="8">
    <dxf>
      <fill>
        <patternFill patternType="solid">
          <fgColor indexed="64"/>
          <bgColor rgb="FFFFD28A"/>
        </patternFill>
      </fill>
    </dxf>
    <dxf>
      <fill>
        <patternFill patternType="solid">
          <fgColor indexed="64"/>
          <bgColor rgb="FFC6E0B4"/>
        </patternFill>
      </fill>
    </dxf>
    <dxf>
      <fill>
        <patternFill patternType="solid">
          <fgColor indexed="64"/>
          <bgColor rgb="FFFFD28A"/>
        </patternFill>
      </fill>
    </dxf>
    <dxf>
      <fill>
        <patternFill patternType="solid">
          <fgColor indexed="64"/>
          <bgColor rgb="FFC6E0B4"/>
        </patternFill>
      </fill>
    </dxf>
    <dxf>
      <fill>
        <patternFill patternType="solid">
          <fgColor indexed="64"/>
          <bgColor rgb="FFFFD28A"/>
        </patternFill>
      </fill>
    </dxf>
    <dxf>
      <fill>
        <patternFill patternType="solid">
          <fgColor indexed="64"/>
          <bgColor rgb="FFC6E0B4"/>
        </patternFill>
      </fill>
    </dxf>
    <dxf>
      <font>
        <color rgb="FF7F3F00"/>
      </font>
      <fill>
        <patternFill patternType="solid">
          <fgColor indexed="64"/>
          <bgColor rgb="FFFFD28A"/>
        </patternFill>
      </fill>
    </dxf>
    <dxf>
      <font>
        <color rgb="FF1F2B37"/>
      </font>
      <fill>
        <patternFill patternType="solid">
          <fgColor indexed="64"/>
          <bgColor rgb="FFC6E0B4"/>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AB61C7F-CCC0-4226-9694-661E7E57CECF}">
  <we:reference id="wa200009404" version="1.0.0.8" store="en-001" storeType="OMEX"/>
  <we:alternateReferences>
    <we:reference id="WA200009404" version="1.0.0.8" store="WA200009404" storeType="OMEX"/>
  </we:alternateReferences>
  <we:properties>
    <we:property name="claude.fileId" value="&quot;93f02b99-d4cd-47d7-b950-23fd1f6354fa&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xcelwiz.com/lessons/round-in-excel.html" TargetMode="External"/><Relationship Id="rId2" Type="http://schemas.openxmlformats.org/officeDocument/2006/relationships/hyperlink" Target="https://xcelwiz.com/lessons/round-in-excel.html" TargetMode="External"/><Relationship Id="rId1" Type="http://schemas.openxmlformats.org/officeDocument/2006/relationships/hyperlink" Target="https://xcelwiz.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xcelwiz.com/lessons/round-in-excel.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xcelwiz.com/lessons/round-in-excel.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xcelwiz.com/lessons/round-in-excel.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xcelwiz.com/lessons/round-in-excel.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xcelwiz.com/lessons/round-in-excel.html"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xcelwiz.com/lessons/round-in-excel.html" TargetMode="External"/><Relationship Id="rId2" Type="http://schemas.openxmlformats.org/officeDocument/2006/relationships/hyperlink" Target="https://xcelwiz.com/lessons/round-in-excel.html" TargetMode="External"/><Relationship Id="rId1" Type="http://schemas.openxmlformats.org/officeDocument/2006/relationships/hyperlink" Target="https://xcelwiz.com/lessons/round-in-excel.html" TargetMode="External"/><Relationship Id="rId6" Type="http://schemas.openxmlformats.org/officeDocument/2006/relationships/hyperlink" Target="https://xcelwiz.com/lessons/round-in-excel.html" TargetMode="External"/><Relationship Id="rId5" Type="http://schemas.openxmlformats.org/officeDocument/2006/relationships/hyperlink" Target="https://xcelwiz.com/contact.html" TargetMode="External"/><Relationship Id="rId4" Type="http://schemas.openxmlformats.org/officeDocument/2006/relationships/hyperlink" Target="https://xcelwiz.com/lessons/round-in-exce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workbookViewId="0">
      <pane ySplit="1" topLeftCell="A2" activePane="bottomLeft" state="frozen"/>
      <selection pane="bottomLeft" activeCell="E14" sqref="E14"/>
    </sheetView>
  </sheetViews>
  <sheetFormatPr defaultRowHeight="14.4" x14ac:dyDescent="0.3"/>
  <cols>
    <col min="1" max="1" width="20.33203125" customWidth="1"/>
    <col min="2" max="8" width="14.77734375" customWidth="1"/>
  </cols>
  <sheetData>
    <row r="1" spans="1:8" ht="24" customHeight="1" x14ac:dyDescent="0.3">
      <c r="A1" s="2" t="s">
        <v>1</v>
      </c>
      <c r="B1" s="1"/>
      <c r="C1" s="1"/>
      <c r="D1" s="1"/>
      <c r="E1" s="1"/>
      <c r="F1" s="1"/>
      <c r="G1" s="1"/>
      <c r="H1" s="1"/>
    </row>
    <row r="3" spans="1:8" x14ac:dyDescent="0.3">
      <c r="A3" s="3" t="s">
        <v>2</v>
      </c>
    </row>
    <row r="4" spans="1:8" x14ac:dyDescent="0.3">
      <c r="A4" s="46" t="s">
        <v>3</v>
      </c>
    </row>
    <row r="5" spans="1:8" x14ac:dyDescent="0.3">
      <c r="A5" t="s">
        <v>275</v>
      </c>
    </row>
    <row r="6" spans="1:8" x14ac:dyDescent="0.3">
      <c r="A6" s="46" t="s">
        <v>276</v>
      </c>
    </row>
    <row r="7" spans="1:8" x14ac:dyDescent="0.3">
      <c r="A7" t="s">
        <v>4</v>
      </c>
    </row>
    <row r="9" spans="1:8" x14ac:dyDescent="0.3">
      <c r="A9" t="s">
        <v>5</v>
      </c>
    </row>
    <row r="10" spans="1:8" x14ac:dyDescent="0.3">
      <c r="A10" t="s">
        <v>6</v>
      </c>
    </row>
    <row r="11" spans="1:8" x14ac:dyDescent="0.3">
      <c r="A11" t="s">
        <v>7</v>
      </c>
    </row>
    <row r="12" spans="1:8" x14ac:dyDescent="0.3">
      <c r="A12" t="s">
        <v>8</v>
      </c>
    </row>
    <row r="13" spans="1:8" x14ac:dyDescent="0.3">
      <c r="A13" t="s">
        <v>9</v>
      </c>
    </row>
    <row r="15" spans="1:8" x14ac:dyDescent="0.3">
      <c r="A15" s="3" t="s">
        <v>10</v>
      </c>
    </row>
    <row r="16" spans="1:8" x14ac:dyDescent="0.3">
      <c r="A16" s="44" t="s">
        <v>11</v>
      </c>
    </row>
    <row r="17" spans="1:1" x14ac:dyDescent="0.3">
      <c r="A17" t="s">
        <v>12</v>
      </c>
    </row>
    <row r="18" spans="1:1" x14ac:dyDescent="0.3">
      <c r="A18" t="s">
        <v>13</v>
      </c>
    </row>
    <row r="20" spans="1:1" x14ac:dyDescent="0.3">
      <c r="A20" s="47" t="s">
        <v>280</v>
      </c>
    </row>
  </sheetData>
  <hyperlinks>
    <hyperlink ref="A4" r:id="rId1" tooltip="xcelwiz.com" xr:uid="{0D6E712B-0200-4D12-B329-4D0717A237C0}"/>
    <hyperlink ref="A6" r:id="rId2" tooltip="Read the lesson" xr:uid="{F46AE488-836A-49FA-8741-9246D9564EC6}"/>
    <hyperlink ref="A20" r:id="rId3" tooltip="Read the lesson" xr:uid="{FE6A1554-F657-427A-B490-B7B55CF47062}"/>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4"/>
  <sheetViews>
    <sheetView workbookViewId="0">
      <pane ySplit="1" topLeftCell="A2" activePane="bottomLeft" state="frozen"/>
      <selection pane="bottomLeft" activeCell="B7" sqref="B7"/>
    </sheetView>
  </sheetViews>
  <sheetFormatPr defaultRowHeight="14.4" x14ac:dyDescent="0.3"/>
  <cols>
    <col min="1" max="1" width="20.33203125" customWidth="1"/>
    <col min="2" max="3" width="25.88671875" customWidth="1"/>
    <col min="4" max="8" width="13" customWidth="1"/>
  </cols>
  <sheetData>
    <row r="1" spans="1:8" ht="24" customHeight="1" x14ac:dyDescent="0.3">
      <c r="A1" s="2" t="s">
        <v>14</v>
      </c>
      <c r="B1" s="1"/>
      <c r="C1" s="1"/>
      <c r="D1" s="1"/>
      <c r="E1" s="1"/>
      <c r="F1" s="1"/>
      <c r="G1" s="1"/>
      <c r="H1" s="1"/>
    </row>
    <row r="3" spans="1:8" x14ac:dyDescent="0.3">
      <c r="A3" s="3" t="s">
        <v>15</v>
      </c>
    </row>
    <row r="4" spans="1:8" x14ac:dyDescent="0.3">
      <c r="A4" t="s">
        <v>16</v>
      </c>
    </row>
    <row r="6" spans="1:8" ht="31.95" customHeight="1" x14ac:dyDescent="0.3">
      <c r="A6" s="4" t="s">
        <v>17</v>
      </c>
      <c r="B6" s="4" t="s">
        <v>18</v>
      </c>
      <c r="C6" s="4" t="s">
        <v>19</v>
      </c>
    </row>
    <row r="7" spans="1:8" x14ac:dyDescent="0.3">
      <c r="A7" t="s">
        <v>20</v>
      </c>
      <c r="B7" s="5">
        <v>10.004</v>
      </c>
      <c r="C7" s="6">
        <f>B7</f>
        <v>10.004</v>
      </c>
    </row>
    <row r="8" spans="1:8" x14ac:dyDescent="0.3">
      <c r="A8" t="s">
        <v>21</v>
      </c>
      <c r="B8" s="5">
        <v>10.004</v>
      </c>
      <c r="C8" s="6">
        <f>B8</f>
        <v>10.004</v>
      </c>
    </row>
    <row r="9" spans="1:8" x14ac:dyDescent="0.3">
      <c r="A9" t="s">
        <v>22</v>
      </c>
      <c r="B9" s="5">
        <v>10.004</v>
      </c>
      <c r="C9" s="6">
        <f>B9</f>
        <v>10.004</v>
      </c>
    </row>
    <row r="10" spans="1:8" x14ac:dyDescent="0.3">
      <c r="A10" s="11" t="s">
        <v>23</v>
      </c>
      <c r="B10" s="12">
        <f>SUM(B7:B9)</f>
        <v>30.012</v>
      </c>
      <c r="C10" s="13">
        <f>SUM(C7:C9)</f>
        <v>30.012</v>
      </c>
    </row>
    <row r="12" spans="1:8" x14ac:dyDescent="0.3">
      <c r="A12" s="3" t="s">
        <v>24</v>
      </c>
    </row>
    <row r="13" spans="1:8" x14ac:dyDescent="0.3">
      <c r="A13" t="s">
        <v>25</v>
      </c>
    </row>
    <row r="14" spans="1:8" x14ac:dyDescent="0.3">
      <c r="A14" t="s">
        <v>26</v>
      </c>
    </row>
    <row r="15" spans="1:8" x14ac:dyDescent="0.3">
      <c r="A15" t="s">
        <v>27</v>
      </c>
    </row>
    <row r="16" spans="1:8" x14ac:dyDescent="0.3">
      <c r="A16" t="s">
        <v>28</v>
      </c>
    </row>
    <row r="17" spans="1:1" x14ac:dyDescent="0.3">
      <c r="A17" t="s">
        <v>29</v>
      </c>
    </row>
    <row r="19" spans="1:1" x14ac:dyDescent="0.3">
      <c r="A19" s="14" t="s">
        <v>30</v>
      </c>
    </row>
    <row r="20" spans="1:1" x14ac:dyDescent="0.3">
      <c r="A20" t="s">
        <v>31</v>
      </c>
    </row>
    <row r="21" spans="1:1" x14ac:dyDescent="0.3">
      <c r="A21" t="s">
        <v>32</v>
      </c>
    </row>
    <row r="22" spans="1:1" x14ac:dyDescent="0.3">
      <c r="A22" t="s">
        <v>33</v>
      </c>
    </row>
    <row r="24" spans="1:1" x14ac:dyDescent="0.3">
      <c r="A24" s="47" t="s">
        <v>280</v>
      </c>
    </row>
  </sheetData>
  <hyperlinks>
    <hyperlink ref="A24" r:id="rId1" tooltip="Read the lesson" xr:uid="{A249D56D-DD54-475F-90E2-4C675927B404}"/>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4"/>
  <sheetViews>
    <sheetView workbookViewId="0">
      <pane ySplit="1" topLeftCell="A2" activePane="bottomLeft" state="frozen"/>
      <selection pane="bottomLeft" activeCell="H13" sqref="H13"/>
    </sheetView>
  </sheetViews>
  <sheetFormatPr defaultRowHeight="14.4" outlineLevelCol="1" x14ac:dyDescent="0.3"/>
  <cols>
    <col min="1" max="1" width="39.77734375" customWidth="1"/>
    <col min="2" max="3" width="20.33203125" customWidth="1"/>
    <col min="4" max="4" width="9.21875" customWidth="1"/>
    <col min="5" max="10" width="11.109375" customWidth="1"/>
    <col min="11" max="11" width="0" hidden="1" customWidth="1" outlineLevel="1"/>
    <col min="12" max="12" width="8.88671875" collapsed="1"/>
  </cols>
  <sheetData>
    <row r="1" spans="1:11" ht="24" customHeight="1" x14ac:dyDescent="0.3">
      <c r="A1" s="2" t="s">
        <v>34</v>
      </c>
      <c r="B1" s="1"/>
      <c r="C1" s="1"/>
      <c r="D1" s="1"/>
      <c r="E1" s="1"/>
      <c r="F1" s="1"/>
      <c r="G1" s="1"/>
      <c r="H1" s="1"/>
    </row>
    <row r="3" spans="1:11" x14ac:dyDescent="0.3">
      <c r="A3" s="3" t="s">
        <v>35</v>
      </c>
    </row>
    <row r="4" spans="1:11" x14ac:dyDescent="0.3">
      <c r="A4" t="s">
        <v>264</v>
      </c>
    </row>
    <row r="5" spans="1:11" x14ac:dyDescent="0.3">
      <c r="A5" t="s">
        <v>36</v>
      </c>
    </row>
    <row r="7" spans="1:11" ht="31.95" customHeight="1" x14ac:dyDescent="0.3">
      <c r="A7" s="4" t="s">
        <v>17</v>
      </c>
      <c r="B7" s="4" t="s">
        <v>37</v>
      </c>
      <c r="C7" s="4" t="s">
        <v>38</v>
      </c>
      <c r="D7" s="4" t="s">
        <v>39</v>
      </c>
      <c r="K7" t="s">
        <v>43</v>
      </c>
    </row>
    <row r="8" spans="1:11" x14ac:dyDescent="0.3">
      <c r="A8" t="s">
        <v>20</v>
      </c>
      <c r="B8" s="6">
        <v>10.004</v>
      </c>
      <c r="C8" s="16"/>
      <c r="D8" s="17" t="str">
        <f t="shared" ref="D8:D13" si="0">IF(C8="","",IF(ROUND(C8,6)=ROUND($K8,6),"✔","✘"))</f>
        <v/>
      </c>
      <c r="K8" s="6">
        <f t="shared" ref="K8:K13" si="1">ROUND(B8,2)</f>
        <v>10</v>
      </c>
    </row>
    <row r="9" spans="1:11" x14ac:dyDescent="0.3">
      <c r="A9" t="s">
        <v>21</v>
      </c>
      <c r="B9" s="6">
        <v>10.004</v>
      </c>
      <c r="C9" s="16"/>
      <c r="D9" s="17" t="str">
        <f t="shared" si="0"/>
        <v/>
      </c>
      <c r="K9" s="6">
        <f t="shared" si="1"/>
        <v>10</v>
      </c>
    </row>
    <row r="10" spans="1:11" x14ac:dyDescent="0.3">
      <c r="A10" t="s">
        <v>22</v>
      </c>
      <c r="B10" s="6">
        <v>10.004</v>
      </c>
      <c r="C10" s="16"/>
      <c r="D10" s="17" t="str">
        <f t="shared" si="0"/>
        <v/>
      </c>
      <c r="K10" s="6">
        <f t="shared" si="1"/>
        <v>10</v>
      </c>
    </row>
    <row r="11" spans="1:11" x14ac:dyDescent="0.3">
      <c r="A11" t="s">
        <v>40</v>
      </c>
      <c r="B11" s="6">
        <v>7.1280000000000001</v>
      </c>
      <c r="C11" s="16"/>
      <c r="D11" s="17" t="str">
        <f t="shared" si="0"/>
        <v/>
      </c>
      <c r="K11" s="6">
        <f t="shared" si="1"/>
        <v>7.13</v>
      </c>
    </row>
    <row r="12" spans="1:11" x14ac:dyDescent="0.3">
      <c r="A12" t="s">
        <v>41</v>
      </c>
      <c r="B12" s="6">
        <v>3.3340000000000001</v>
      </c>
      <c r="C12" s="16"/>
      <c r="D12" s="17" t="str">
        <f t="shared" si="0"/>
        <v/>
      </c>
      <c r="K12" s="6">
        <f t="shared" si="1"/>
        <v>3.33</v>
      </c>
    </row>
    <row r="13" spans="1:11" x14ac:dyDescent="0.3">
      <c r="A13" t="s">
        <v>42</v>
      </c>
      <c r="B13" s="6">
        <v>12.997</v>
      </c>
      <c r="C13" s="16"/>
      <c r="D13" s="17" t="str">
        <f t="shared" si="0"/>
        <v/>
      </c>
      <c r="K13" s="6">
        <f t="shared" si="1"/>
        <v>13</v>
      </c>
    </row>
    <row r="14" spans="1:11" x14ac:dyDescent="0.3">
      <c r="A14" s="9" t="s">
        <v>23</v>
      </c>
      <c r="B14" s="10">
        <f>SUM(B8:B13)</f>
        <v>53.471000000000004</v>
      </c>
      <c r="C14" s="10" t="str">
        <f>IF(COUNT(C8:C13)=0,"",SUM(C8:C13))</f>
        <v/>
      </c>
      <c r="D14" s="18" t="str">
        <f>IF(COUNT(C8:C13)&lt;6,"",IF(ROUND(C14,6)=ROUND($K14,6),"✔","✘"))</f>
        <v/>
      </c>
      <c r="K14" s="6">
        <f>SUM(K8:K13)</f>
        <v>53.46</v>
      </c>
    </row>
    <row r="16" spans="1:11" x14ac:dyDescent="0.3">
      <c r="A16" t="s">
        <v>44</v>
      </c>
      <c r="B16" s="6" cm="1">
        <f t="array" ref="B16">SUMPRODUCT(ROUND(B8:B13,2))</f>
        <v>53.46</v>
      </c>
    </row>
    <row r="17" spans="1:2" x14ac:dyDescent="0.3">
      <c r="A17" t="s">
        <v>263</v>
      </c>
      <c r="B17" s="6">
        <f>B14-B16</f>
        <v>1.1000000000002785E-2</v>
      </c>
    </row>
    <row r="19" spans="1:2" x14ac:dyDescent="0.3">
      <c r="A19" s="3" t="s">
        <v>45</v>
      </c>
    </row>
    <row r="20" spans="1:2" x14ac:dyDescent="0.3">
      <c r="A20" t="s">
        <v>48</v>
      </c>
    </row>
    <row r="21" spans="1:2" x14ac:dyDescent="0.3">
      <c r="A21" t="s">
        <v>46</v>
      </c>
    </row>
    <row r="22" spans="1:2" x14ac:dyDescent="0.3">
      <c r="A22" t="s">
        <v>47</v>
      </c>
    </row>
    <row r="24" spans="1:2" x14ac:dyDescent="0.3">
      <c r="A24" s="47" t="s">
        <v>280</v>
      </c>
    </row>
  </sheetData>
  <conditionalFormatting sqref="D8:D14">
    <cfRule type="cellIs" dxfId="7" priority="1" operator="equal">
      <formula>"✔"</formula>
    </cfRule>
    <cfRule type="cellIs" dxfId="6" priority="2" operator="equal">
      <formula>"✘"</formula>
    </cfRule>
  </conditionalFormatting>
  <hyperlinks>
    <hyperlink ref="A24" r:id="rId1" tooltip="Read the lesson" xr:uid="{E638399D-AC0E-4467-AFFD-3680C859BDA8}"/>
  </hyperlink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4"/>
  <sheetViews>
    <sheetView workbookViewId="0">
      <pane ySplit="1" topLeftCell="A2" activePane="bottomLeft" state="frozen"/>
      <selection pane="bottomLeft" activeCell="C9" sqref="C9"/>
    </sheetView>
  </sheetViews>
  <sheetFormatPr defaultRowHeight="14.4" outlineLevelCol="1" x14ac:dyDescent="0.3"/>
  <cols>
    <col min="1" max="1" width="20.33203125" customWidth="1"/>
    <col min="2" max="2" width="14.77734375" customWidth="1"/>
    <col min="3" max="3" width="20.33203125" customWidth="1"/>
    <col min="4" max="4" width="9.21875" customWidth="1"/>
    <col min="5" max="5" width="38.88671875" customWidth="1"/>
    <col min="6" max="8" width="16" customWidth="1"/>
    <col min="11" max="11" width="0" hidden="1" customWidth="1" outlineLevel="1"/>
    <col min="12" max="12" width="8.88671875" collapsed="1"/>
  </cols>
  <sheetData>
    <row r="1" spans="1:11" ht="24" customHeight="1" x14ac:dyDescent="0.3">
      <c r="A1" s="2" t="s">
        <v>49</v>
      </c>
      <c r="B1" s="1"/>
      <c r="C1" s="1"/>
      <c r="D1" s="1"/>
      <c r="E1" s="1"/>
      <c r="F1" s="1"/>
      <c r="G1" s="1"/>
      <c r="H1" s="1"/>
    </row>
    <row r="3" spans="1:11" x14ac:dyDescent="0.3">
      <c r="A3" s="3" t="s">
        <v>35</v>
      </c>
    </row>
    <row r="4" spans="1:11" x14ac:dyDescent="0.3">
      <c r="A4" t="s">
        <v>50</v>
      </c>
    </row>
    <row r="5" spans="1:11" x14ac:dyDescent="0.3">
      <c r="A5" t="s">
        <v>51</v>
      </c>
    </row>
    <row r="6" spans="1:11" x14ac:dyDescent="0.3">
      <c r="A6" t="s">
        <v>52</v>
      </c>
    </row>
    <row r="8" spans="1:11" ht="31.95" customHeight="1" x14ac:dyDescent="0.3">
      <c r="A8" s="4" t="s">
        <v>53</v>
      </c>
      <c r="B8" s="4" t="s">
        <v>54</v>
      </c>
      <c r="C8" s="4" t="s">
        <v>55</v>
      </c>
      <c r="D8" s="4" t="s">
        <v>39</v>
      </c>
      <c r="E8" s="4" t="s">
        <v>56</v>
      </c>
      <c r="K8" t="s">
        <v>43</v>
      </c>
    </row>
    <row r="9" spans="1:11" ht="30" customHeight="1" x14ac:dyDescent="0.3">
      <c r="A9" s="38">
        <v>1234.567</v>
      </c>
      <c r="B9" s="39">
        <v>2</v>
      </c>
      <c r="C9" s="45"/>
      <c r="D9" s="41" t="str">
        <f t="shared" ref="D9:D14" si="0">IF(C9="","",IF(ROUND(C9,6)=ROUND($K9,6),"✔","✘"))</f>
        <v/>
      </c>
      <c r="E9" s="42" t="s">
        <v>57</v>
      </c>
      <c r="K9" s="6">
        <f t="shared" ref="K9:K14" si="1">ROUND($A9,B9)</f>
        <v>1234.57</v>
      </c>
    </row>
    <row r="10" spans="1:11" ht="30" customHeight="1" x14ac:dyDescent="0.3">
      <c r="A10" s="38">
        <v>1234.567</v>
      </c>
      <c r="B10" s="39">
        <v>1</v>
      </c>
      <c r="C10" s="40"/>
      <c r="D10" s="41" t="str">
        <f t="shared" si="0"/>
        <v/>
      </c>
      <c r="E10" s="42" t="s">
        <v>58</v>
      </c>
      <c r="K10" s="6">
        <f t="shared" si="1"/>
        <v>1234.5999999999999</v>
      </c>
    </row>
    <row r="11" spans="1:11" ht="30" customHeight="1" x14ac:dyDescent="0.3">
      <c r="A11" s="38">
        <v>1234.567</v>
      </c>
      <c r="B11" s="39">
        <v>0</v>
      </c>
      <c r="C11" s="40"/>
      <c r="D11" s="41" t="str">
        <f t="shared" si="0"/>
        <v/>
      </c>
      <c r="E11" s="42" t="s">
        <v>59</v>
      </c>
      <c r="K11" s="6">
        <f t="shared" si="1"/>
        <v>1235</v>
      </c>
    </row>
    <row r="12" spans="1:11" ht="30" customHeight="1" x14ac:dyDescent="0.3">
      <c r="A12" s="38">
        <v>1234.567</v>
      </c>
      <c r="B12" s="43">
        <v>-1</v>
      </c>
      <c r="C12" s="40"/>
      <c r="D12" s="41" t="str">
        <f t="shared" si="0"/>
        <v/>
      </c>
      <c r="E12" s="42" t="s">
        <v>60</v>
      </c>
      <c r="K12" s="6">
        <f t="shared" si="1"/>
        <v>1230</v>
      </c>
    </row>
    <row r="13" spans="1:11" ht="30" customHeight="1" x14ac:dyDescent="0.3">
      <c r="A13" s="38">
        <v>1234.567</v>
      </c>
      <c r="B13" s="43">
        <v>-2</v>
      </c>
      <c r="C13" s="40"/>
      <c r="D13" s="41" t="str">
        <f t="shared" si="0"/>
        <v/>
      </c>
      <c r="E13" s="42" t="s">
        <v>61</v>
      </c>
      <c r="K13" s="6">
        <f t="shared" si="1"/>
        <v>1200</v>
      </c>
    </row>
    <row r="14" spans="1:11" ht="30" customHeight="1" x14ac:dyDescent="0.3">
      <c r="A14" s="38">
        <v>1234.567</v>
      </c>
      <c r="B14" s="43">
        <v>-3</v>
      </c>
      <c r="C14" s="40"/>
      <c r="D14" s="41" t="str">
        <f t="shared" si="0"/>
        <v/>
      </c>
      <c r="E14" s="42" t="s">
        <v>62</v>
      </c>
      <c r="K14" s="6">
        <f t="shared" si="1"/>
        <v>1000</v>
      </c>
    </row>
    <row r="16" spans="1:11" ht="15.6" x14ac:dyDescent="0.3">
      <c r="A16" s="20" t="s">
        <v>63</v>
      </c>
    </row>
    <row r="17" spans="1:1" x14ac:dyDescent="0.3">
      <c r="A17" t="s">
        <v>64</v>
      </c>
    </row>
    <row r="18" spans="1:1" x14ac:dyDescent="0.3">
      <c r="A18" t="s">
        <v>65</v>
      </c>
    </row>
    <row r="19" spans="1:1" x14ac:dyDescent="0.3">
      <c r="A19" t="s">
        <v>266</v>
      </c>
    </row>
    <row r="20" spans="1:1" x14ac:dyDescent="0.3">
      <c r="A20" t="s">
        <v>66</v>
      </c>
    </row>
    <row r="21" spans="1:1" x14ac:dyDescent="0.3">
      <c r="A21" t="s">
        <v>267</v>
      </c>
    </row>
    <row r="22" spans="1:1" x14ac:dyDescent="0.3">
      <c r="A22" t="s">
        <v>67</v>
      </c>
    </row>
    <row r="24" spans="1:1" x14ac:dyDescent="0.3">
      <c r="A24" s="47" t="s">
        <v>280</v>
      </c>
    </row>
  </sheetData>
  <conditionalFormatting sqref="D9:D14">
    <cfRule type="cellIs" dxfId="5" priority="1" operator="equal">
      <formula>"✔"</formula>
    </cfRule>
    <cfRule type="cellIs" dxfId="4" priority="2" operator="equal">
      <formula>"✘"</formula>
    </cfRule>
  </conditionalFormatting>
  <hyperlinks>
    <hyperlink ref="A24" r:id="rId1" tooltip="Read the lesson" xr:uid="{E3216B5F-2D62-47F0-955B-B8B0AC2BCE39}"/>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4"/>
  <sheetViews>
    <sheetView workbookViewId="0">
      <pane ySplit="1" topLeftCell="A2" activePane="bottomLeft" state="frozen"/>
      <selection pane="bottomLeft" activeCell="D20" sqref="D20"/>
    </sheetView>
  </sheetViews>
  <sheetFormatPr defaultRowHeight="14.4" outlineLevelCol="1" x14ac:dyDescent="0.3"/>
  <cols>
    <col min="1" max="1" width="50" customWidth="1"/>
    <col min="2" max="2" width="13" customWidth="1"/>
    <col min="3" max="3" width="14.77734375" customWidth="1"/>
    <col min="4" max="4" width="29.6640625" customWidth="1"/>
    <col min="5" max="5" width="16.6640625" customWidth="1"/>
    <col min="6" max="6" width="9.21875" customWidth="1"/>
    <col min="7" max="8" width="16" customWidth="1"/>
    <col min="11" max="11" width="0" hidden="1" customWidth="1" outlineLevel="1"/>
    <col min="12" max="12" width="8.88671875" collapsed="1"/>
  </cols>
  <sheetData>
    <row r="1" spans="1:8" ht="24" customHeight="1" x14ac:dyDescent="0.3">
      <c r="A1" s="2" t="s">
        <v>68</v>
      </c>
      <c r="B1" s="1"/>
      <c r="C1" s="1"/>
      <c r="D1" s="1"/>
      <c r="E1" s="1"/>
      <c r="F1" s="1"/>
      <c r="G1" s="1"/>
      <c r="H1" s="1"/>
    </row>
    <row r="3" spans="1:8" x14ac:dyDescent="0.3">
      <c r="A3" s="3" t="s">
        <v>69</v>
      </c>
    </row>
    <row r="4" spans="1:8" x14ac:dyDescent="0.3">
      <c r="A4" s="1" t="s">
        <v>70</v>
      </c>
      <c r="B4" s="1" t="s">
        <v>71</v>
      </c>
    </row>
    <row r="5" spans="1:8" ht="16.05" customHeight="1" x14ac:dyDescent="0.3">
      <c r="A5" s="7" t="s">
        <v>72</v>
      </c>
      <c r="B5" t="s">
        <v>268</v>
      </c>
    </row>
    <row r="6" spans="1:8" ht="16.05" customHeight="1" x14ac:dyDescent="0.3">
      <c r="A6" s="7" t="s">
        <v>73</v>
      </c>
      <c r="B6" t="s">
        <v>269</v>
      </c>
    </row>
    <row r="7" spans="1:8" ht="16.05" customHeight="1" x14ac:dyDescent="0.3">
      <c r="A7" s="7" t="s">
        <v>74</v>
      </c>
      <c r="B7" t="s">
        <v>270</v>
      </c>
    </row>
    <row r="8" spans="1:8" ht="16.05" customHeight="1" x14ac:dyDescent="0.3">
      <c r="A8" s="7" t="s">
        <v>75</v>
      </c>
      <c r="B8" t="s">
        <v>76</v>
      </c>
    </row>
    <row r="9" spans="1:8" ht="16.05" customHeight="1" x14ac:dyDescent="0.3">
      <c r="A9" s="7" t="s">
        <v>77</v>
      </c>
      <c r="B9" t="s">
        <v>78</v>
      </c>
    </row>
    <row r="10" spans="1:8" ht="16.05" customHeight="1" x14ac:dyDescent="0.3">
      <c r="A10" s="7" t="s">
        <v>79</v>
      </c>
      <c r="B10" t="s">
        <v>80</v>
      </c>
    </row>
    <row r="11" spans="1:8" ht="16.05" customHeight="1" x14ac:dyDescent="0.3">
      <c r="A11" s="7" t="s">
        <v>81</v>
      </c>
      <c r="B11" t="s">
        <v>271</v>
      </c>
    </row>
    <row r="12" spans="1:8" ht="16.05" customHeight="1" x14ac:dyDescent="0.3">
      <c r="A12" s="7" t="s">
        <v>82</v>
      </c>
      <c r="B12" t="s">
        <v>272</v>
      </c>
    </row>
    <row r="14" spans="1:8" x14ac:dyDescent="0.3">
      <c r="A14" s="3" t="s">
        <v>35</v>
      </c>
    </row>
    <row r="15" spans="1:8" x14ac:dyDescent="0.3">
      <c r="A15" t="s">
        <v>83</v>
      </c>
    </row>
    <row r="17" spans="1:11" ht="31.95" customHeight="1" x14ac:dyDescent="0.3">
      <c r="A17" s="4" t="s">
        <v>84</v>
      </c>
      <c r="B17" s="4" t="s">
        <v>53</v>
      </c>
      <c r="C17" s="4" t="s">
        <v>85</v>
      </c>
      <c r="D17" s="4" t="s">
        <v>86</v>
      </c>
      <c r="E17" s="4" t="s">
        <v>87</v>
      </c>
      <c r="F17" s="4" t="s">
        <v>39</v>
      </c>
      <c r="K17" t="s">
        <v>43</v>
      </c>
    </row>
    <row r="18" spans="1:11" ht="30" customHeight="1" x14ac:dyDescent="0.3">
      <c r="A18" s="19" t="s">
        <v>88</v>
      </c>
      <c r="B18">
        <v>2.6749999999999998</v>
      </c>
      <c r="C18" s="17">
        <v>2</v>
      </c>
      <c r="D18" s="19" t="s">
        <v>98</v>
      </c>
      <c r="E18" s="21"/>
      <c r="F18" s="17" t="str">
        <f t="shared" ref="F18:F27" si="0">IF(E18="","",IF(ROUND(E18,6)=ROUND($K18,6),"✔","✘"))</f>
        <v/>
      </c>
      <c r="K18">
        <f>ROUND(B18,C18)</f>
        <v>2.68</v>
      </c>
    </row>
    <row r="19" spans="1:11" ht="30" customHeight="1" x14ac:dyDescent="0.3">
      <c r="A19" s="19" t="s">
        <v>89</v>
      </c>
      <c r="B19">
        <v>12.301</v>
      </c>
      <c r="C19" s="17">
        <v>2</v>
      </c>
      <c r="D19" s="19" t="s">
        <v>99</v>
      </c>
      <c r="E19" s="21"/>
      <c r="F19" s="17" t="str">
        <f t="shared" si="0"/>
        <v/>
      </c>
      <c r="K19">
        <f>ROUNDUP(B19,C19)</f>
        <v>12.31</v>
      </c>
    </row>
    <row r="20" spans="1:11" ht="30" customHeight="1" x14ac:dyDescent="0.3">
      <c r="A20" s="19" t="s">
        <v>90</v>
      </c>
      <c r="B20">
        <v>99.998999999999995</v>
      </c>
      <c r="C20" s="17">
        <v>2</v>
      </c>
      <c r="D20" s="19" t="s">
        <v>100</v>
      </c>
      <c r="E20" s="21"/>
      <c r="F20" s="17" t="str">
        <f t="shared" si="0"/>
        <v/>
      </c>
      <c r="K20">
        <f>ROUNDDOWN(B20,C20)</f>
        <v>99.99</v>
      </c>
    </row>
    <row r="21" spans="1:11" ht="30" customHeight="1" x14ac:dyDescent="0.3">
      <c r="A21" s="19" t="s">
        <v>91</v>
      </c>
      <c r="B21">
        <v>7.13</v>
      </c>
      <c r="C21" s="17">
        <v>0.05</v>
      </c>
      <c r="D21" s="19" t="s">
        <v>101</v>
      </c>
      <c r="E21" s="21"/>
      <c r="F21" s="17" t="str">
        <f t="shared" si="0"/>
        <v/>
      </c>
      <c r="K21">
        <f>MROUND(B21,C21)</f>
        <v>7.15</v>
      </c>
    </row>
    <row r="22" spans="1:11" ht="30" customHeight="1" x14ac:dyDescent="0.3">
      <c r="A22" s="19" t="s">
        <v>92</v>
      </c>
      <c r="B22">
        <v>137</v>
      </c>
      <c r="C22" s="17">
        <v>25</v>
      </c>
      <c r="D22" s="19" t="s">
        <v>102</v>
      </c>
      <c r="E22" s="21"/>
      <c r="F22" s="17" t="str">
        <f t="shared" si="0"/>
        <v/>
      </c>
      <c r="K22">
        <f>_xlfn.CEILING.MATH(B22,C22)</f>
        <v>150</v>
      </c>
    </row>
    <row r="23" spans="1:11" ht="30" customHeight="1" x14ac:dyDescent="0.3">
      <c r="A23" s="19" t="s">
        <v>93</v>
      </c>
      <c r="B23">
        <v>47.8</v>
      </c>
      <c r="C23" s="17">
        <v>15</v>
      </c>
      <c r="D23" s="19" t="s">
        <v>103</v>
      </c>
      <c r="E23" s="21"/>
      <c r="F23" s="17" t="str">
        <f t="shared" si="0"/>
        <v/>
      </c>
      <c r="K23">
        <f>_xlfn.FLOOR.MATH(B23,C23)</f>
        <v>45</v>
      </c>
    </row>
    <row r="24" spans="1:11" ht="30" customHeight="1" x14ac:dyDescent="0.3">
      <c r="A24" s="19" t="s">
        <v>94</v>
      </c>
      <c r="B24">
        <v>-2.5</v>
      </c>
      <c r="C24" s="17"/>
      <c r="D24" s="19" t="s">
        <v>104</v>
      </c>
      <c r="E24" s="21"/>
      <c r="F24" s="17" t="str">
        <f t="shared" si="0"/>
        <v/>
      </c>
      <c r="K24">
        <f>INT(B24)</f>
        <v>-3</v>
      </c>
    </row>
    <row r="25" spans="1:11" ht="30" customHeight="1" x14ac:dyDescent="0.3">
      <c r="A25" s="19" t="s">
        <v>95</v>
      </c>
      <c r="B25">
        <v>-2.5</v>
      </c>
      <c r="C25" s="17"/>
      <c r="D25" s="19" t="s">
        <v>105</v>
      </c>
      <c r="E25" s="21"/>
      <c r="F25" s="17" t="str">
        <f t="shared" si="0"/>
        <v/>
      </c>
      <c r="K25">
        <f>TRUNC(B25)</f>
        <v>-2</v>
      </c>
    </row>
    <row r="26" spans="1:11" ht="30" customHeight="1" x14ac:dyDescent="0.3">
      <c r="A26" s="19" t="s">
        <v>96</v>
      </c>
      <c r="B26">
        <v>-14.7</v>
      </c>
      <c r="C26" s="17"/>
      <c r="D26" s="19" t="s">
        <v>104</v>
      </c>
      <c r="E26" s="21"/>
      <c r="F26" s="17" t="str">
        <f t="shared" si="0"/>
        <v/>
      </c>
      <c r="K26">
        <f>INT(B26)</f>
        <v>-15</v>
      </c>
    </row>
    <row r="27" spans="1:11" ht="30" customHeight="1" x14ac:dyDescent="0.3">
      <c r="A27" s="19" t="s">
        <v>97</v>
      </c>
      <c r="B27">
        <v>-14.7</v>
      </c>
      <c r="C27" s="17"/>
      <c r="D27" s="19" t="s">
        <v>105</v>
      </c>
      <c r="E27" s="21"/>
      <c r="F27" s="17" t="str">
        <f t="shared" si="0"/>
        <v/>
      </c>
      <c r="K27">
        <f>TRUNC(B27)</f>
        <v>-14</v>
      </c>
    </row>
    <row r="29" spans="1:11" x14ac:dyDescent="0.3">
      <c r="A29" s="22" t="s">
        <v>106</v>
      </c>
    </row>
    <row r="30" spans="1:11" x14ac:dyDescent="0.3">
      <c r="A30" t="s">
        <v>107</v>
      </c>
    </row>
    <row r="31" spans="1:11" x14ac:dyDescent="0.3">
      <c r="A31" t="s">
        <v>273</v>
      </c>
    </row>
    <row r="32" spans="1:11" x14ac:dyDescent="0.3">
      <c r="A32" t="s">
        <v>274</v>
      </c>
    </row>
    <row r="34" spans="1:1" x14ac:dyDescent="0.3">
      <c r="A34" s="47" t="s">
        <v>280</v>
      </c>
    </row>
  </sheetData>
  <conditionalFormatting sqref="F18:F27">
    <cfRule type="cellIs" dxfId="3" priority="1" operator="equal">
      <formula>"✔"</formula>
    </cfRule>
    <cfRule type="cellIs" dxfId="2" priority="2" operator="equal">
      <formula>"✘"</formula>
    </cfRule>
  </conditionalFormatting>
  <hyperlinks>
    <hyperlink ref="A34" r:id="rId1" tooltip="Read the lesson" xr:uid="{F7217A0D-CD60-4D1A-945B-E79FF947A2A1}"/>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5"/>
  <sheetViews>
    <sheetView topLeftCell="B1" workbookViewId="0">
      <pane ySplit="8" topLeftCell="A9" activePane="bottomLeft" state="frozen"/>
      <selection activeCell="B1" sqref="B1"/>
      <selection pane="bottomLeft" activeCell="K50" sqref="K50"/>
    </sheetView>
  </sheetViews>
  <sheetFormatPr defaultRowHeight="14.4" outlineLevelCol="1" x14ac:dyDescent="0.3"/>
  <cols>
    <col min="1" max="1" width="31.44140625" customWidth="1"/>
    <col min="2" max="2" width="35.21875" customWidth="1"/>
    <col min="3" max="3" width="11.109375" customWidth="1"/>
    <col min="4" max="4" width="15.77734375" customWidth="1"/>
    <col min="5" max="5" width="22.21875" customWidth="1"/>
    <col min="6" max="6" width="24.109375" customWidth="1"/>
    <col min="7" max="7" width="9.21875" customWidth="1"/>
    <col min="8" max="8" width="16" customWidth="1"/>
    <col min="11" max="11" width="8.88671875" hidden="1" customWidth="1" outlineLevel="1"/>
    <col min="12" max="12" width="8.88671875" collapsed="1"/>
  </cols>
  <sheetData>
    <row r="1" spans="1:11" ht="24" customHeight="1" x14ac:dyDescent="0.3">
      <c r="A1" s="2" t="s">
        <v>108</v>
      </c>
      <c r="B1" s="1"/>
      <c r="C1" s="1"/>
      <c r="D1" s="1"/>
      <c r="E1" s="1"/>
      <c r="F1" s="1"/>
      <c r="G1" s="1"/>
      <c r="H1" s="1"/>
    </row>
    <row r="3" spans="1:11" x14ac:dyDescent="0.3">
      <c r="A3" s="3" t="s">
        <v>109</v>
      </c>
    </row>
    <row r="4" spans="1:11" x14ac:dyDescent="0.3">
      <c r="A4" t="s">
        <v>110</v>
      </c>
    </row>
    <row r="5" spans="1:11" x14ac:dyDescent="0.3">
      <c r="A5" t="s">
        <v>111</v>
      </c>
    </row>
    <row r="6" spans="1:11" x14ac:dyDescent="0.3">
      <c r="A6" s="7" t="s">
        <v>112</v>
      </c>
      <c r="B6" s="23">
        <v>0.16</v>
      </c>
    </row>
    <row r="8" spans="1:11" ht="42" customHeight="1" x14ac:dyDescent="0.3">
      <c r="A8" s="37" t="s">
        <v>17</v>
      </c>
      <c r="B8" s="4" t="s">
        <v>113</v>
      </c>
      <c r="C8" s="4" t="s">
        <v>114</v>
      </c>
      <c r="D8" s="4" t="s">
        <v>115</v>
      </c>
      <c r="E8" s="4" t="s">
        <v>116</v>
      </c>
      <c r="F8" s="4" t="s">
        <v>117</v>
      </c>
      <c r="G8" s="4" t="s">
        <v>39</v>
      </c>
      <c r="K8" t="s">
        <v>43</v>
      </c>
    </row>
    <row r="9" spans="1:11" x14ac:dyDescent="0.3">
      <c r="A9" s="36">
        <v>1</v>
      </c>
      <c r="B9" t="s">
        <v>118</v>
      </c>
      <c r="C9" s="24">
        <v>7</v>
      </c>
      <c r="D9" s="25">
        <v>84.995000000000005</v>
      </c>
      <c r="E9" s="25">
        <f t="shared" ref="E9:E20" si="0">C9*D9</f>
        <v>594.96500000000003</v>
      </c>
      <c r="F9" s="26"/>
      <c r="G9" s="17" t="str">
        <f t="shared" ref="G9:G20" si="1">IF(F9="","",IF(ROUND(F9,6)=ROUND($K9,6),"✔","✘"))</f>
        <v/>
      </c>
      <c r="K9" s="25">
        <f t="shared" ref="K9:K20" si="2">ROUND(E9,2)</f>
        <v>594.97</v>
      </c>
    </row>
    <row r="10" spans="1:11" x14ac:dyDescent="0.3">
      <c r="A10" s="36">
        <v>2</v>
      </c>
      <c r="B10" t="s">
        <v>119</v>
      </c>
      <c r="C10" s="24">
        <v>13</v>
      </c>
      <c r="D10" s="25">
        <v>22.335000000000001</v>
      </c>
      <c r="E10" s="25">
        <f t="shared" si="0"/>
        <v>290.35500000000002</v>
      </c>
      <c r="F10" s="26"/>
      <c r="G10" s="17" t="str">
        <f t="shared" si="1"/>
        <v/>
      </c>
      <c r="K10" s="25">
        <f t="shared" si="2"/>
        <v>290.36</v>
      </c>
    </row>
    <row r="11" spans="1:11" x14ac:dyDescent="0.3">
      <c r="A11" s="36">
        <v>3</v>
      </c>
      <c r="B11" t="s">
        <v>120</v>
      </c>
      <c r="C11" s="24">
        <v>9</v>
      </c>
      <c r="D11" s="25">
        <v>11.666700000000001</v>
      </c>
      <c r="E11" s="25">
        <f t="shared" si="0"/>
        <v>105.00030000000001</v>
      </c>
      <c r="F11" s="26"/>
      <c r="G11" s="17" t="str">
        <f t="shared" si="1"/>
        <v/>
      </c>
      <c r="K11" s="25">
        <f t="shared" si="2"/>
        <v>105</v>
      </c>
    </row>
    <row r="12" spans="1:11" x14ac:dyDescent="0.3">
      <c r="A12" s="36">
        <v>4</v>
      </c>
      <c r="B12" t="s">
        <v>121</v>
      </c>
      <c r="C12" s="24">
        <v>240</v>
      </c>
      <c r="D12" s="25">
        <v>1.7500000000000002E-2</v>
      </c>
      <c r="E12" s="25">
        <f t="shared" si="0"/>
        <v>4.2</v>
      </c>
      <c r="F12" s="26"/>
      <c r="G12" s="17" t="str">
        <f t="shared" si="1"/>
        <v/>
      </c>
      <c r="K12" s="25">
        <f t="shared" si="2"/>
        <v>4.2</v>
      </c>
    </row>
    <row r="13" spans="1:11" x14ac:dyDescent="0.3">
      <c r="A13" s="36">
        <v>5</v>
      </c>
      <c r="B13" t="s">
        <v>122</v>
      </c>
      <c r="C13" s="24">
        <v>17</v>
      </c>
      <c r="D13" s="25">
        <v>12.499499999999999</v>
      </c>
      <c r="E13" s="25">
        <f t="shared" si="0"/>
        <v>212.4915</v>
      </c>
      <c r="F13" s="26"/>
      <c r="G13" s="17" t="str">
        <f t="shared" si="1"/>
        <v/>
      </c>
      <c r="K13" s="25">
        <f t="shared" si="2"/>
        <v>212.49</v>
      </c>
    </row>
    <row r="14" spans="1:11" x14ac:dyDescent="0.3">
      <c r="A14" s="36">
        <v>6</v>
      </c>
      <c r="B14" t="s">
        <v>123</v>
      </c>
      <c r="C14" s="24">
        <v>23</v>
      </c>
      <c r="D14" s="25">
        <v>1.335</v>
      </c>
      <c r="E14" s="25">
        <f t="shared" si="0"/>
        <v>30.704999999999998</v>
      </c>
      <c r="F14" s="26"/>
      <c r="G14" s="17" t="str">
        <f t="shared" si="1"/>
        <v/>
      </c>
      <c r="K14" s="25">
        <f t="shared" si="2"/>
        <v>30.71</v>
      </c>
    </row>
    <row r="15" spans="1:11" x14ac:dyDescent="0.3">
      <c r="A15" s="36">
        <v>7</v>
      </c>
      <c r="B15" t="s">
        <v>124</v>
      </c>
      <c r="C15" s="24">
        <v>6</v>
      </c>
      <c r="D15" s="25">
        <v>18.775500000000001</v>
      </c>
      <c r="E15" s="25">
        <f t="shared" si="0"/>
        <v>112.65300000000001</v>
      </c>
      <c r="F15" s="26"/>
      <c r="G15" s="17" t="str">
        <f t="shared" si="1"/>
        <v/>
      </c>
      <c r="K15" s="25">
        <f t="shared" si="2"/>
        <v>112.65</v>
      </c>
    </row>
    <row r="16" spans="1:11" x14ac:dyDescent="0.3">
      <c r="A16" s="36">
        <v>8</v>
      </c>
      <c r="B16" t="s">
        <v>125</v>
      </c>
      <c r="C16" s="24">
        <v>355</v>
      </c>
      <c r="D16" s="25">
        <v>0.44700000000000001</v>
      </c>
      <c r="E16" s="25">
        <f t="shared" si="0"/>
        <v>158.685</v>
      </c>
      <c r="F16" s="26"/>
      <c r="G16" s="17" t="str">
        <f t="shared" si="1"/>
        <v/>
      </c>
      <c r="K16" s="25">
        <f t="shared" si="2"/>
        <v>158.69</v>
      </c>
    </row>
    <row r="17" spans="1:11" x14ac:dyDescent="0.3">
      <c r="A17" s="36">
        <v>9</v>
      </c>
      <c r="B17" t="s">
        <v>126</v>
      </c>
      <c r="C17" s="24">
        <v>44</v>
      </c>
      <c r="D17" s="25">
        <v>3.165</v>
      </c>
      <c r="E17" s="25">
        <f t="shared" si="0"/>
        <v>139.26</v>
      </c>
      <c r="F17" s="26"/>
      <c r="G17" s="17" t="str">
        <f t="shared" si="1"/>
        <v/>
      </c>
      <c r="K17" s="25">
        <f t="shared" si="2"/>
        <v>139.26</v>
      </c>
    </row>
    <row r="18" spans="1:11" x14ac:dyDescent="0.3">
      <c r="A18" s="36">
        <v>10</v>
      </c>
      <c r="B18" t="s">
        <v>127</v>
      </c>
      <c r="C18" s="24">
        <v>1875</v>
      </c>
      <c r="D18" s="25">
        <v>0.17899999999999999</v>
      </c>
      <c r="E18" s="25">
        <f t="shared" si="0"/>
        <v>335.625</v>
      </c>
      <c r="F18" s="26"/>
      <c r="G18" s="17" t="str">
        <f t="shared" si="1"/>
        <v/>
      </c>
      <c r="K18" s="25">
        <f t="shared" si="2"/>
        <v>335.63</v>
      </c>
    </row>
    <row r="19" spans="1:11" x14ac:dyDescent="0.3">
      <c r="A19" s="36">
        <v>11</v>
      </c>
      <c r="B19" t="s">
        <v>128</v>
      </c>
      <c r="C19" s="24">
        <v>11</v>
      </c>
      <c r="D19" s="25">
        <v>6.665</v>
      </c>
      <c r="E19" s="25">
        <f t="shared" si="0"/>
        <v>73.314999999999998</v>
      </c>
      <c r="F19" s="26"/>
      <c r="G19" s="17" t="str">
        <f t="shared" si="1"/>
        <v/>
      </c>
      <c r="K19" s="25">
        <f t="shared" si="2"/>
        <v>73.319999999999993</v>
      </c>
    </row>
    <row r="20" spans="1:11" x14ac:dyDescent="0.3">
      <c r="A20" s="36">
        <v>12</v>
      </c>
      <c r="B20" t="s">
        <v>129</v>
      </c>
      <c r="C20" s="24">
        <v>8</v>
      </c>
      <c r="D20" s="25">
        <v>27.494399999999999</v>
      </c>
      <c r="E20" s="25">
        <f t="shared" si="0"/>
        <v>219.95519999999999</v>
      </c>
      <c r="F20" s="26"/>
      <c r="G20" s="17" t="str">
        <f t="shared" si="1"/>
        <v/>
      </c>
      <c r="K20" s="25">
        <f t="shared" si="2"/>
        <v>219.96</v>
      </c>
    </row>
    <row r="21" spans="1:11" x14ac:dyDescent="0.3">
      <c r="A21" t="s">
        <v>265</v>
      </c>
    </row>
    <row r="23" spans="1:11" x14ac:dyDescent="0.3">
      <c r="A23" s="3" t="s">
        <v>130</v>
      </c>
    </row>
    <row r="24" spans="1:11" x14ac:dyDescent="0.3">
      <c r="A24" t="s">
        <v>131</v>
      </c>
      <c r="F24" s="26"/>
      <c r="G24" s="17" t="str">
        <f>IF(F24="","",IF(ROUND(F24,6)=ROUND($K24,6),"✔","✘"))</f>
        <v/>
      </c>
      <c r="K24">
        <f>SUM(K9:K20)</f>
        <v>2277.2400000000002</v>
      </c>
    </row>
    <row r="25" spans="1:11" x14ac:dyDescent="0.3">
      <c r="A25" t="s">
        <v>132</v>
      </c>
      <c r="F25" s="26"/>
      <c r="G25" s="17" t="str">
        <f>IF(F25="","",IF(ROUND(F25,6)=ROUND($K25,6),"✔","✘"))</f>
        <v/>
      </c>
      <c r="K25">
        <f>ROUND(K24*$B$6,2)</f>
        <v>364.36</v>
      </c>
    </row>
    <row r="26" spans="1:11" x14ac:dyDescent="0.3">
      <c r="A26" s="7" t="s">
        <v>133</v>
      </c>
      <c r="F26" s="26"/>
      <c r="G26" s="17" t="str">
        <f>IF(F26="","",IF(ROUND(F26,6)=ROUND($K26,6),"✔","✘"))</f>
        <v/>
      </c>
      <c r="K26">
        <f>K24+K25</f>
        <v>2641.6000000000004</v>
      </c>
    </row>
    <row r="29" spans="1:11" x14ac:dyDescent="0.3">
      <c r="A29" s="3" t="s">
        <v>134</v>
      </c>
    </row>
    <row r="30" spans="1:11" x14ac:dyDescent="0.3">
      <c r="A30" t="s">
        <v>135</v>
      </c>
      <c r="F30" s="27"/>
      <c r="G30" s="17" t="str">
        <f>IF(F30="","",IF(ROUND(F30,6)=ROUND($K30,6),"✔","✘"))</f>
        <v/>
      </c>
      <c r="K30">
        <f>SUM(E9:E20)</f>
        <v>2277.21</v>
      </c>
    </row>
    <row r="31" spans="1:11" x14ac:dyDescent="0.3">
      <c r="A31" t="s">
        <v>136</v>
      </c>
      <c r="F31" s="27"/>
      <c r="G31" s="17" t="str">
        <f>IF(F31="","",IF(ROUND(F31,6)=ROUND($K31,6),"✔","✘"))</f>
        <v/>
      </c>
      <c r="K31">
        <f>K30*$B$6</f>
        <v>364.35360000000003</v>
      </c>
    </row>
    <row r="32" spans="1:11" x14ac:dyDescent="0.3">
      <c r="A32" s="7" t="s">
        <v>137</v>
      </c>
      <c r="F32" s="26"/>
      <c r="G32" s="17" t="str">
        <f>IF(F32="","",IF(ROUND(F32,6)=ROUND($K32,6),"✔","✘"))</f>
        <v/>
      </c>
      <c r="K32">
        <f>ROUND(K30+K31,2)</f>
        <v>2641.56</v>
      </c>
    </row>
    <row r="34" spans="1:6" x14ac:dyDescent="0.3">
      <c r="A34" s="3" t="s">
        <v>138</v>
      </c>
    </row>
    <row r="35" spans="1:6" x14ac:dyDescent="0.3">
      <c r="A35" t="s">
        <v>139</v>
      </c>
      <c r="F35" s="29">
        <f>$K$26-$K$32</f>
        <v>4.0000000000418368E-2</v>
      </c>
    </row>
    <row r="36" spans="1:6" x14ac:dyDescent="0.3">
      <c r="A36" t="s">
        <v>140</v>
      </c>
    </row>
    <row r="38" spans="1:6" x14ac:dyDescent="0.3">
      <c r="A38" t="s">
        <v>141</v>
      </c>
    </row>
    <row r="39" spans="1:6" x14ac:dyDescent="0.3">
      <c r="A39" t="s">
        <v>142</v>
      </c>
    </row>
    <row r="40" spans="1:6" x14ac:dyDescent="0.3">
      <c r="A40" t="s">
        <v>143</v>
      </c>
    </row>
    <row r="41" spans="1:6" x14ac:dyDescent="0.3">
      <c r="A41" t="s">
        <v>144</v>
      </c>
    </row>
    <row r="42" spans="1:6" x14ac:dyDescent="0.3">
      <c r="A42" t="s">
        <v>145</v>
      </c>
    </row>
    <row r="43" spans="1:6" x14ac:dyDescent="0.3">
      <c r="A43" t="s">
        <v>146</v>
      </c>
    </row>
    <row r="45" spans="1:6" x14ac:dyDescent="0.3">
      <c r="A45" s="47" t="s">
        <v>280</v>
      </c>
    </row>
  </sheetData>
  <conditionalFormatting sqref="G9:G32">
    <cfRule type="cellIs" dxfId="1" priority="1" operator="equal">
      <formula>"✔"</formula>
    </cfRule>
    <cfRule type="cellIs" dxfId="0" priority="2" operator="equal">
      <formula>"✘"</formula>
    </cfRule>
  </conditionalFormatting>
  <hyperlinks>
    <hyperlink ref="A45" r:id="rId1" tooltip="Read the lesson" xr:uid="{3BEA84AC-CEF0-4B86-B2F7-1CC292C2730B}"/>
  </hyperlink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5"/>
  <sheetViews>
    <sheetView workbookViewId="0">
      <pane ySplit="1" topLeftCell="A2" activePane="bottomLeft" state="frozen"/>
      <selection pane="bottomLeft" activeCell="C23" sqref="C23"/>
    </sheetView>
  </sheetViews>
  <sheetFormatPr defaultRowHeight="14.4" x14ac:dyDescent="0.3"/>
  <cols>
    <col min="1" max="1" width="16.6640625" customWidth="1"/>
    <col min="2" max="2" width="53.6640625" customWidth="1"/>
    <col min="3" max="3" width="18.5546875" customWidth="1"/>
    <col min="4" max="4" width="33.33203125" style="31" customWidth="1"/>
    <col min="5" max="8" width="16" customWidth="1"/>
  </cols>
  <sheetData>
    <row r="1" spans="1:8" ht="24" customHeight="1" x14ac:dyDescent="0.3">
      <c r="A1" s="2" t="s">
        <v>0</v>
      </c>
      <c r="B1" s="1"/>
      <c r="C1" s="1"/>
      <c r="D1" s="30"/>
      <c r="E1" s="1"/>
      <c r="F1" s="1"/>
      <c r="G1" s="1"/>
      <c r="H1" s="1"/>
    </row>
    <row r="3" spans="1:8" x14ac:dyDescent="0.3">
      <c r="A3" t="s">
        <v>147</v>
      </c>
    </row>
    <row r="5" spans="1:8" x14ac:dyDescent="0.3">
      <c r="A5" s="3" t="s">
        <v>148</v>
      </c>
      <c r="E5" s="46" t="s">
        <v>277</v>
      </c>
    </row>
    <row r="6" spans="1:8" x14ac:dyDescent="0.3">
      <c r="A6" s="15" t="s">
        <v>149</v>
      </c>
      <c r="B6" s="15" t="s">
        <v>150</v>
      </c>
      <c r="C6" s="15" t="s">
        <v>151</v>
      </c>
      <c r="D6" s="32" t="s">
        <v>152</v>
      </c>
    </row>
    <row r="7" spans="1:8" x14ac:dyDescent="0.3">
      <c r="A7" t="s">
        <v>153</v>
      </c>
      <c r="B7" t="s">
        <v>154</v>
      </c>
      <c r="C7" s="5">
        <f>ROUND('2 Fix it with ROUND'!B8,2)</f>
        <v>10</v>
      </c>
      <c r="D7" s="33" t="s">
        <v>155</v>
      </c>
    </row>
    <row r="8" spans="1:8" x14ac:dyDescent="0.3">
      <c r="A8" t="s">
        <v>156</v>
      </c>
      <c r="B8" t="s">
        <v>157</v>
      </c>
      <c r="C8" s="5">
        <f>ROUND('2 Fix it with ROUND'!B9,2)</f>
        <v>10</v>
      </c>
      <c r="D8" s="33" t="s">
        <v>158</v>
      </c>
    </row>
    <row r="9" spans="1:8" x14ac:dyDescent="0.3">
      <c r="A9" t="s">
        <v>159</v>
      </c>
      <c r="B9" t="s">
        <v>160</v>
      </c>
      <c r="C9" s="5">
        <f>ROUND('2 Fix it with ROUND'!B10,2)</f>
        <v>10</v>
      </c>
      <c r="D9" s="33" t="s">
        <v>161</v>
      </c>
    </row>
    <row r="10" spans="1:8" x14ac:dyDescent="0.3">
      <c r="A10" t="s">
        <v>162</v>
      </c>
      <c r="B10" t="s">
        <v>163</v>
      </c>
      <c r="C10" s="5">
        <f>ROUND('2 Fix it with ROUND'!B11,2)</f>
        <v>7.13</v>
      </c>
      <c r="D10" s="33" t="s">
        <v>164</v>
      </c>
    </row>
    <row r="11" spans="1:8" x14ac:dyDescent="0.3">
      <c r="A11" t="s">
        <v>165</v>
      </c>
      <c r="B11" t="s">
        <v>166</v>
      </c>
      <c r="C11" s="5">
        <f>ROUND('2 Fix it with ROUND'!B12,2)</f>
        <v>3.33</v>
      </c>
      <c r="D11" s="33" t="s">
        <v>167</v>
      </c>
    </row>
    <row r="12" spans="1:8" x14ac:dyDescent="0.3">
      <c r="A12" t="s">
        <v>168</v>
      </c>
      <c r="B12" t="s">
        <v>169</v>
      </c>
      <c r="C12" s="5">
        <f>ROUND('2 Fix it with ROUND'!B13,2)</f>
        <v>13</v>
      </c>
      <c r="D12" s="33" t="s">
        <v>170</v>
      </c>
    </row>
    <row r="13" spans="1:8" x14ac:dyDescent="0.3">
      <c r="A13" s="7" t="s">
        <v>171</v>
      </c>
      <c r="B13" s="7" t="s">
        <v>172</v>
      </c>
      <c r="C13" s="8">
        <f>SUM(C7:C12)</f>
        <v>53.46</v>
      </c>
      <c r="D13" s="34" t="s">
        <v>173</v>
      </c>
    </row>
    <row r="15" spans="1:8" x14ac:dyDescent="0.3">
      <c r="A15" s="3" t="s">
        <v>174</v>
      </c>
      <c r="E15" s="46" t="s">
        <v>277</v>
      </c>
    </row>
    <row r="16" spans="1:8" x14ac:dyDescent="0.3">
      <c r="A16" s="15" t="s">
        <v>149</v>
      </c>
      <c r="B16" s="15" t="s">
        <v>150</v>
      </c>
      <c r="C16" s="15" t="s">
        <v>151</v>
      </c>
      <c r="D16" s="32" t="s">
        <v>152</v>
      </c>
    </row>
    <row r="17" spans="1:5" x14ac:dyDescent="0.3">
      <c r="A17" t="s">
        <v>156</v>
      </c>
      <c r="B17" t="s">
        <v>175</v>
      </c>
      <c r="C17">
        <f>ROUND(1234.567,2)</f>
        <v>1234.57</v>
      </c>
      <c r="D17" s="33" t="s">
        <v>176</v>
      </c>
    </row>
    <row r="18" spans="1:5" x14ac:dyDescent="0.3">
      <c r="A18" t="s">
        <v>159</v>
      </c>
      <c r="B18" t="s">
        <v>177</v>
      </c>
      <c r="C18">
        <f>ROUND(1234.567,1)</f>
        <v>1234.5999999999999</v>
      </c>
      <c r="D18" s="33" t="s">
        <v>178</v>
      </c>
    </row>
    <row r="19" spans="1:5" x14ac:dyDescent="0.3">
      <c r="A19" t="s">
        <v>162</v>
      </c>
      <c r="B19" t="s">
        <v>179</v>
      </c>
      <c r="C19">
        <f>ROUND(1234.567,0)</f>
        <v>1235</v>
      </c>
      <c r="D19" s="33" t="s">
        <v>180</v>
      </c>
    </row>
    <row r="20" spans="1:5" x14ac:dyDescent="0.3">
      <c r="A20" t="s">
        <v>165</v>
      </c>
      <c r="B20" t="s">
        <v>181</v>
      </c>
      <c r="C20">
        <f>ROUND(1234.567,-1)</f>
        <v>1230</v>
      </c>
      <c r="D20" s="33" t="s">
        <v>182</v>
      </c>
    </row>
    <row r="21" spans="1:5" x14ac:dyDescent="0.3">
      <c r="A21" t="s">
        <v>168</v>
      </c>
      <c r="B21" t="s">
        <v>183</v>
      </c>
      <c r="C21">
        <f>ROUND(1234.567,-2)</f>
        <v>1200</v>
      </c>
      <c r="D21" s="33" t="s">
        <v>184</v>
      </c>
    </row>
    <row r="22" spans="1:5" x14ac:dyDescent="0.3">
      <c r="A22" t="s">
        <v>171</v>
      </c>
      <c r="B22" t="s">
        <v>185</v>
      </c>
      <c r="C22">
        <f>ROUND(1234.567,-3)</f>
        <v>1000</v>
      </c>
      <c r="D22" s="33" t="s">
        <v>186</v>
      </c>
    </row>
    <row r="24" spans="1:5" x14ac:dyDescent="0.3">
      <c r="A24" s="3" t="s">
        <v>187</v>
      </c>
      <c r="E24" s="46" t="s">
        <v>277</v>
      </c>
    </row>
    <row r="25" spans="1:5" x14ac:dyDescent="0.3">
      <c r="A25" s="15" t="s">
        <v>149</v>
      </c>
      <c r="B25" s="15" t="s">
        <v>150</v>
      </c>
      <c r="C25" s="15" t="s">
        <v>151</v>
      </c>
      <c r="D25" s="32" t="s">
        <v>152</v>
      </c>
    </row>
    <row r="26" spans="1:5" x14ac:dyDescent="0.3">
      <c r="A26" t="s">
        <v>188</v>
      </c>
      <c r="B26" t="s">
        <v>189</v>
      </c>
      <c r="C26">
        <f>ROUND(2.675,2)</f>
        <v>2.68</v>
      </c>
      <c r="D26" s="33" t="s">
        <v>190</v>
      </c>
    </row>
    <row r="27" spans="1:5" x14ac:dyDescent="0.3">
      <c r="A27" t="s">
        <v>191</v>
      </c>
      <c r="B27" t="s">
        <v>192</v>
      </c>
      <c r="C27">
        <f>ROUNDUP(12.301,2)</f>
        <v>12.31</v>
      </c>
      <c r="D27" s="33" t="s">
        <v>193</v>
      </c>
    </row>
    <row r="28" spans="1:5" x14ac:dyDescent="0.3">
      <c r="A28" t="s">
        <v>194</v>
      </c>
      <c r="B28" t="s">
        <v>195</v>
      </c>
      <c r="C28">
        <f>ROUNDDOWN(99.999,2)</f>
        <v>99.99</v>
      </c>
      <c r="D28" s="33" t="s">
        <v>196</v>
      </c>
    </row>
    <row r="29" spans="1:5" x14ac:dyDescent="0.3">
      <c r="A29" t="s">
        <v>197</v>
      </c>
      <c r="B29" t="s">
        <v>198</v>
      </c>
      <c r="C29">
        <f>MROUND(7.13,0.05)</f>
        <v>7.15</v>
      </c>
      <c r="D29" s="33" t="s">
        <v>199</v>
      </c>
    </row>
    <row r="30" spans="1:5" x14ac:dyDescent="0.3">
      <c r="A30" t="s">
        <v>200</v>
      </c>
      <c r="B30" t="s">
        <v>201</v>
      </c>
      <c r="C30">
        <f>_xlfn.CEILING.MATH(137,25)</f>
        <v>150</v>
      </c>
      <c r="D30" s="33" t="s">
        <v>202</v>
      </c>
    </row>
    <row r="31" spans="1:5" x14ac:dyDescent="0.3">
      <c r="A31" t="s">
        <v>203</v>
      </c>
      <c r="B31" t="s">
        <v>204</v>
      </c>
      <c r="C31">
        <f>_xlfn.FLOOR.MATH(47.8,15)</f>
        <v>45</v>
      </c>
      <c r="D31" s="33" t="s">
        <v>205</v>
      </c>
    </row>
    <row r="32" spans="1:5" x14ac:dyDescent="0.3">
      <c r="A32" t="s">
        <v>206</v>
      </c>
      <c r="B32" t="s">
        <v>207</v>
      </c>
      <c r="C32">
        <f>INT(-2.5)</f>
        <v>-3</v>
      </c>
      <c r="D32" s="33" t="s">
        <v>208</v>
      </c>
    </row>
    <row r="33" spans="1:5" x14ac:dyDescent="0.3">
      <c r="A33" t="s">
        <v>209</v>
      </c>
      <c r="B33" t="s">
        <v>210</v>
      </c>
      <c r="C33">
        <f>TRUNC(-2.5)</f>
        <v>-2</v>
      </c>
      <c r="D33" s="33" t="s">
        <v>211</v>
      </c>
    </row>
    <row r="34" spans="1:5" x14ac:dyDescent="0.3">
      <c r="A34" t="s">
        <v>212</v>
      </c>
      <c r="B34" t="s">
        <v>213</v>
      </c>
      <c r="C34">
        <f>INT(-14.7)</f>
        <v>-15</v>
      </c>
      <c r="D34" s="33" t="s">
        <v>214</v>
      </c>
    </row>
    <row r="35" spans="1:5" x14ac:dyDescent="0.3">
      <c r="A35" t="s">
        <v>215</v>
      </c>
      <c r="B35" t="s">
        <v>216</v>
      </c>
      <c r="C35">
        <f>TRUNC(-14.7)</f>
        <v>-14</v>
      </c>
      <c r="D35" s="33" t="s">
        <v>217</v>
      </c>
    </row>
    <row r="38" spans="1:5" x14ac:dyDescent="0.3">
      <c r="A38" s="3" t="s">
        <v>218</v>
      </c>
      <c r="E38" s="46" t="s">
        <v>277</v>
      </c>
    </row>
    <row r="39" spans="1:5" x14ac:dyDescent="0.3">
      <c r="A39" s="15" t="s">
        <v>149</v>
      </c>
      <c r="B39" s="15" t="s">
        <v>150</v>
      </c>
      <c r="C39" s="15" t="s">
        <v>151</v>
      </c>
      <c r="D39" s="32" t="s">
        <v>152</v>
      </c>
    </row>
    <row r="40" spans="1:5" x14ac:dyDescent="0.3">
      <c r="A40" t="s">
        <v>156</v>
      </c>
      <c r="B40" t="s">
        <v>219</v>
      </c>
      <c r="C40" s="28">
        <f>ROUND('5 Your turn'!E9,2)</f>
        <v>594.97</v>
      </c>
      <c r="D40" s="33" t="s">
        <v>220</v>
      </c>
    </row>
    <row r="41" spans="1:5" x14ac:dyDescent="0.3">
      <c r="A41" t="s">
        <v>159</v>
      </c>
      <c r="B41" t="s">
        <v>221</v>
      </c>
      <c r="C41" s="28">
        <f>ROUND('5 Your turn'!E10,2)</f>
        <v>290.36</v>
      </c>
      <c r="D41" s="33" t="s">
        <v>222</v>
      </c>
    </row>
    <row r="42" spans="1:5" x14ac:dyDescent="0.3">
      <c r="A42" t="s">
        <v>162</v>
      </c>
      <c r="B42" t="s">
        <v>223</v>
      </c>
      <c r="C42" s="28">
        <f>ROUND('5 Your turn'!E11,2)</f>
        <v>105</v>
      </c>
      <c r="D42" s="33" t="s">
        <v>224</v>
      </c>
    </row>
    <row r="43" spans="1:5" x14ac:dyDescent="0.3">
      <c r="A43" t="s">
        <v>165</v>
      </c>
      <c r="B43" t="s">
        <v>225</v>
      </c>
      <c r="C43" s="28">
        <f>ROUND('5 Your turn'!E12,2)</f>
        <v>4.2</v>
      </c>
      <c r="D43" s="33" t="s">
        <v>226</v>
      </c>
    </row>
    <row r="44" spans="1:5" x14ac:dyDescent="0.3">
      <c r="A44" t="s">
        <v>168</v>
      </c>
      <c r="B44" t="s">
        <v>227</v>
      </c>
      <c r="C44" s="28">
        <f>ROUND('5 Your turn'!E13,2)</f>
        <v>212.49</v>
      </c>
      <c r="D44" s="33" t="s">
        <v>228</v>
      </c>
    </row>
    <row r="45" spans="1:5" x14ac:dyDescent="0.3">
      <c r="A45" t="s">
        <v>171</v>
      </c>
      <c r="B45" t="s">
        <v>229</v>
      </c>
      <c r="C45" s="28">
        <f>ROUND('5 Your turn'!E14,2)</f>
        <v>30.71</v>
      </c>
      <c r="D45" s="33" t="s">
        <v>230</v>
      </c>
    </row>
    <row r="46" spans="1:5" x14ac:dyDescent="0.3">
      <c r="A46" t="s">
        <v>231</v>
      </c>
      <c r="B46" t="s">
        <v>232</v>
      </c>
      <c r="C46" s="28">
        <f>ROUND('5 Your turn'!E15,2)</f>
        <v>112.65</v>
      </c>
      <c r="D46" s="33" t="s">
        <v>233</v>
      </c>
    </row>
    <row r="47" spans="1:5" x14ac:dyDescent="0.3">
      <c r="A47" t="s">
        <v>234</v>
      </c>
      <c r="B47" t="s">
        <v>235</v>
      </c>
      <c r="C47" s="28">
        <f>ROUND('5 Your turn'!E16,2)</f>
        <v>158.69</v>
      </c>
      <c r="D47" s="33" t="s">
        <v>236</v>
      </c>
    </row>
    <row r="48" spans="1:5" x14ac:dyDescent="0.3">
      <c r="A48" t="s">
        <v>237</v>
      </c>
      <c r="B48" t="s">
        <v>238</v>
      </c>
      <c r="C48" s="28">
        <f>ROUND('5 Your turn'!E17,2)</f>
        <v>139.26</v>
      </c>
      <c r="D48" s="33" t="s">
        <v>239</v>
      </c>
    </row>
    <row r="49" spans="1:4" x14ac:dyDescent="0.3">
      <c r="A49" t="s">
        <v>188</v>
      </c>
      <c r="B49" t="s">
        <v>240</v>
      </c>
      <c r="C49" s="28">
        <f>ROUND('5 Your turn'!E18,2)</f>
        <v>335.63</v>
      </c>
      <c r="D49" s="33" t="s">
        <v>241</v>
      </c>
    </row>
    <row r="50" spans="1:4" x14ac:dyDescent="0.3">
      <c r="A50" t="s">
        <v>191</v>
      </c>
      <c r="B50" t="s">
        <v>242</v>
      </c>
      <c r="C50" s="28">
        <f>ROUND('5 Your turn'!E19,2)</f>
        <v>73.319999999999993</v>
      </c>
      <c r="D50" s="33" t="s">
        <v>243</v>
      </c>
    </row>
    <row r="51" spans="1:4" x14ac:dyDescent="0.3">
      <c r="A51" t="s">
        <v>194</v>
      </c>
      <c r="B51" t="s">
        <v>244</v>
      </c>
      <c r="C51" s="28">
        <f>ROUND('5 Your turn'!E20,2)</f>
        <v>219.96</v>
      </c>
      <c r="D51" s="33" t="s">
        <v>245</v>
      </c>
    </row>
    <row r="52" spans="1:4" x14ac:dyDescent="0.3">
      <c r="A52" t="s">
        <v>206</v>
      </c>
      <c r="B52" t="s">
        <v>246</v>
      </c>
      <c r="C52" s="28">
        <f>SUM(C40:C51)</f>
        <v>2277.2400000000002</v>
      </c>
      <c r="D52" s="33" t="s">
        <v>247</v>
      </c>
    </row>
    <row r="53" spans="1:4" x14ac:dyDescent="0.3">
      <c r="A53" t="s">
        <v>209</v>
      </c>
      <c r="B53" t="s">
        <v>248</v>
      </c>
      <c r="C53" s="28">
        <f>ROUND(C52*'5 Your turn'!$B$6,2)</f>
        <v>364.36</v>
      </c>
      <c r="D53" s="33" t="s">
        <v>249</v>
      </c>
    </row>
    <row r="54" spans="1:4" x14ac:dyDescent="0.3">
      <c r="A54" s="7" t="s">
        <v>212</v>
      </c>
      <c r="B54" s="7" t="s">
        <v>250</v>
      </c>
      <c r="C54" s="29">
        <f>C52+C53</f>
        <v>2641.6000000000004</v>
      </c>
      <c r="D54" s="34" t="s">
        <v>251</v>
      </c>
    </row>
    <row r="55" spans="1:4" x14ac:dyDescent="0.3">
      <c r="A55" t="s">
        <v>252</v>
      </c>
      <c r="B55" t="s">
        <v>253</v>
      </c>
      <c r="C55" s="28">
        <f>SUM('5 Your turn'!E9:E20)</f>
        <v>2277.21</v>
      </c>
      <c r="D55" s="33" t="s">
        <v>254</v>
      </c>
    </row>
    <row r="56" spans="1:4" x14ac:dyDescent="0.3">
      <c r="A56" t="s">
        <v>255</v>
      </c>
      <c r="B56" t="s">
        <v>256</v>
      </c>
      <c r="C56" s="25">
        <f>C55*'5 Your turn'!$B$6</f>
        <v>364.35360000000003</v>
      </c>
      <c r="D56" s="33" t="s">
        <v>257</v>
      </c>
    </row>
    <row r="57" spans="1:4" x14ac:dyDescent="0.3">
      <c r="A57" s="7" t="s">
        <v>258</v>
      </c>
      <c r="B57" s="7" t="s">
        <v>259</v>
      </c>
      <c r="C57" s="29">
        <f>ROUND(C55+C56,2)</f>
        <v>2641.56</v>
      </c>
      <c r="D57" s="34" t="s">
        <v>260</v>
      </c>
    </row>
    <row r="58" spans="1:4" x14ac:dyDescent="0.3">
      <c r="A58" s="7" t="s">
        <v>261</v>
      </c>
      <c r="B58" s="7" t="s">
        <v>139</v>
      </c>
      <c r="C58" s="29">
        <f>C54-C57</f>
        <v>4.0000000000418368E-2</v>
      </c>
      <c r="D58" s="35"/>
    </row>
    <row r="60" spans="1:4" x14ac:dyDescent="0.3">
      <c r="A60" t="s">
        <v>262</v>
      </c>
    </row>
    <row r="62" spans="1:4" x14ac:dyDescent="0.3">
      <c r="A62" t="s">
        <v>278</v>
      </c>
    </row>
    <row r="63" spans="1:4" x14ac:dyDescent="0.3">
      <c r="A63" s="46" t="s">
        <v>279</v>
      </c>
    </row>
    <row r="65" spans="1:1" x14ac:dyDescent="0.3">
      <c r="A65" s="47" t="s">
        <v>280</v>
      </c>
    </row>
  </sheetData>
  <hyperlinks>
    <hyperlink ref="E5" r:id="rId1" tooltip="Read the lesson" xr:uid="{579D773D-EDD9-4752-8AC1-09665EBC49DC}"/>
    <hyperlink ref="E15" r:id="rId2" tooltip="Read the lesson" xr:uid="{241B497A-89D4-4D9B-AE74-2872F4359A59}"/>
    <hyperlink ref="E24" r:id="rId3" tooltip="Read the lesson" xr:uid="{10FEEBB2-D714-4C88-BAE6-A776CE312D02}"/>
    <hyperlink ref="E38" r:id="rId4" tooltip="Read the lesson" xr:uid="{559B5E39-200B-4344-BE72-14AE83D00D73}"/>
    <hyperlink ref="A63" r:id="rId5" tooltip="Get in touch" xr:uid="{A00A85FE-07DA-45FF-8279-C0737170914B}"/>
    <hyperlink ref="A65" r:id="rId6" tooltip="Read the lesson" xr:uid="{C1DBFD44-A46E-463E-84BA-477C20FCCD1B}"/>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Start here</vt:lpstr>
      <vt:lpstr>1 The missing cent</vt:lpstr>
      <vt:lpstr>2 Fix it with ROUND</vt:lpstr>
      <vt:lpstr>3 The second argument</vt:lpstr>
      <vt:lpstr>4 Which function</vt:lpstr>
      <vt:lpstr>5 Your turn</vt:lpstr>
      <vt:lpstr>Answers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XcelWiz — ROUND practice</dc:title>
  <dc:creator>XcelWiz</dc:creator>
  <cp:lastModifiedBy>VICTUS</cp:lastModifiedBy>
  <dcterms:created xsi:type="dcterms:W3CDTF">2026-09-05T21:32:40Z</dcterms:created>
  <dcterms:modified xsi:type="dcterms:W3CDTF">2026-09-06T07:29:49Z</dcterms:modified>
</cp:coreProperties>
</file>